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8E3772BF-3542-450C-8769-D9EB94AF7106}" xr6:coauthVersionLast="47" xr6:coauthVersionMax="47" xr10:uidLastSave="{00000000-0000-0000-0000-000000000000}"/>
  <bookViews>
    <workbookView xWindow="-120" yWindow="-120" windowWidth="29040" windowHeight="15840" tabRatio="911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Sheet1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45" l="1"/>
  <c r="A24" i="45"/>
  <c r="A23" i="45"/>
  <c r="A22" i="45"/>
  <c r="A21" i="45"/>
  <c r="A20" i="45"/>
  <c r="A19" i="45"/>
  <c r="A18" i="45"/>
  <c r="A17" i="45"/>
  <c r="A16" i="45"/>
  <c r="K27" i="28" l="1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 l="1"/>
  <c r="B2" i="35" l="1"/>
  <c r="B88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W72" i="44"/>
  <c r="R70" i="44"/>
  <c r="W47" i="44"/>
  <c r="A46" i="44"/>
  <c r="B46" i="44" s="1"/>
  <c r="I59" i="45" s="1"/>
  <c r="W28" i="44"/>
  <c r="R26" i="44"/>
  <c r="W3" i="44"/>
  <c r="B2" i="44"/>
  <c r="I56" i="45" s="1"/>
  <c r="W72" i="43"/>
  <c r="R70" i="43"/>
  <c r="W47" i="43"/>
  <c r="A46" i="43"/>
  <c r="B46" i="43" s="1"/>
  <c r="I53" i="45" s="1"/>
  <c r="W28" i="43"/>
  <c r="R26" i="43"/>
  <c r="W3" i="43"/>
  <c r="B2" i="43"/>
  <c r="I50" i="45" s="1"/>
  <c r="W72" i="42"/>
  <c r="R70" i="42"/>
  <c r="W47" i="42"/>
  <c r="A46" i="42"/>
  <c r="B46" i="42" s="1"/>
  <c r="I47" i="45" s="1"/>
  <c r="W28" i="42"/>
  <c r="R26" i="42"/>
  <c r="W3" i="42"/>
  <c r="B2" i="42"/>
  <c r="I44" i="45" s="1"/>
  <c r="W72" i="41"/>
  <c r="R70" i="41"/>
  <c r="W47" i="41"/>
  <c r="A46" i="41"/>
  <c r="B46" i="41" s="1"/>
  <c r="I41" i="45" s="1"/>
  <c r="W28" i="41"/>
  <c r="R26" i="41"/>
  <c r="W3" i="41"/>
  <c r="B2" i="41"/>
  <c r="I38" i="45" s="1"/>
  <c r="W72" i="40"/>
  <c r="R70" i="40"/>
  <c r="W47" i="40"/>
  <c r="A46" i="40"/>
  <c r="B46" i="40" s="1"/>
  <c r="I35" i="45" s="1"/>
  <c r="W28" i="40"/>
  <c r="R26" i="40"/>
  <c r="W3" i="40"/>
  <c r="B2" i="40"/>
  <c r="I32" i="45" s="1"/>
  <c r="W72" i="39"/>
  <c r="R70" i="39"/>
  <c r="W47" i="39"/>
  <c r="A46" i="39"/>
  <c r="B46" i="39" s="1"/>
  <c r="I29" i="45" s="1"/>
  <c r="W28" i="39"/>
  <c r="R26" i="39"/>
  <c r="W3" i="39"/>
  <c r="B2" i="39"/>
  <c r="I26" i="45" s="1"/>
  <c r="W72" i="38"/>
  <c r="R70" i="38"/>
  <c r="W47" i="38"/>
  <c r="A46" i="38"/>
  <c r="A71" i="38" s="1"/>
  <c r="B71" i="38" s="1"/>
  <c r="I24" i="45" s="1"/>
  <c r="W28" i="38"/>
  <c r="R26" i="38"/>
  <c r="W3" i="38"/>
  <c r="B2" i="38"/>
  <c r="I20" i="45" s="1"/>
  <c r="W72" i="37"/>
  <c r="R70" i="37"/>
  <c r="W47" i="37"/>
  <c r="A46" i="37"/>
  <c r="A71" i="37" s="1"/>
  <c r="B71" i="37" s="1"/>
  <c r="I18" i="45" s="1"/>
  <c r="W28" i="37"/>
  <c r="R26" i="37"/>
  <c r="W3" i="37"/>
  <c r="B2" i="37"/>
  <c r="I14" i="45" s="1"/>
  <c r="W72" i="36"/>
  <c r="R70" i="36"/>
  <c r="W47" i="36"/>
  <c r="A46" i="36"/>
  <c r="A71" i="36" s="1"/>
  <c r="B71" i="36" s="1"/>
  <c r="I12" i="45" s="1"/>
  <c r="W28" i="36"/>
  <c r="R26" i="36"/>
  <c r="W3" i="36"/>
  <c r="B2" i="36"/>
  <c r="I8" i="45" s="1"/>
  <c r="A46" i="35"/>
  <c r="B46" i="35" s="1"/>
  <c r="I5" i="45" s="1"/>
  <c r="W72" i="35"/>
  <c r="R70" i="35"/>
  <c r="W47" i="35"/>
  <c r="B89" i="28" l="1"/>
  <c r="B90" i="28" s="1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C4" i="35" a="1"/>
  <c r="C4" i="35" s="1"/>
  <c r="I2" i="45"/>
  <c r="H2" i="45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B46" i="28" l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H5" i="45"/>
  <c r="W28" i="35"/>
  <c r="R26" i="35"/>
  <c r="W3" i="35"/>
  <c r="H8" i="45" l="1"/>
  <c r="H11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H14" i="45" l="1"/>
  <c r="H17" i="45" s="1"/>
  <c r="H20" i="45" s="1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Y11" i="39" l="1"/>
  <c r="V77" i="36"/>
  <c r="Y5" i="36"/>
  <c r="H23" i="45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E21" i="40" s="1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Q82" i="42" s="1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T82" i="42" s="1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H26" i="45" l="1"/>
  <c r="H29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H32" i="45" l="1"/>
  <c r="H35" i="45" s="1"/>
  <c r="G22" i="36"/>
  <c r="G20" i="36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J67" i="39"/>
  <c r="J68" i="39"/>
  <c r="J65" i="44"/>
  <c r="J66" i="44"/>
  <c r="I64" i="38"/>
  <c r="M23" i="41"/>
  <c r="M24" i="41"/>
  <c r="U64" i="36"/>
  <c r="U69" i="35"/>
  <c r="L20" i="38"/>
  <c r="M68" i="35" l="1"/>
  <c r="H38" i="45"/>
  <c r="H41" i="45" s="1"/>
  <c r="K20" i="36"/>
  <c r="M23" i="36"/>
  <c r="M25" i="36" s="1"/>
  <c r="Q21" i="36"/>
  <c r="Q20" i="36" s="1"/>
  <c r="M67" i="35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M69" i="35" l="1"/>
  <c r="H44" i="45"/>
  <c r="H47" i="45" s="1"/>
  <c r="J39" i="45"/>
  <c r="K39" i="45" s="1"/>
  <c r="J38" i="45"/>
  <c r="K38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AB69" i="35" l="1"/>
  <c r="AC64" i="35" s="1"/>
  <c r="H50" i="45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20" i="44"/>
  <c r="AC20" i="35"/>
  <c r="AC69" i="43"/>
  <c r="AC64" i="43"/>
  <c r="AC69" i="40"/>
  <c r="AC20" i="39"/>
  <c r="AC25" i="37"/>
  <c r="AC20" i="40"/>
  <c r="AC25" i="40"/>
  <c r="AC69" i="41"/>
  <c r="AC64" i="44"/>
  <c r="AC20" i="37"/>
  <c r="AC69" i="38"/>
  <c r="AC25" i="41"/>
  <c r="AC20" i="41"/>
  <c r="AC69" i="44"/>
  <c r="AC69" i="36"/>
  <c r="AC25" i="35"/>
  <c r="AC64" i="36"/>
  <c r="AC64" i="38"/>
  <c r="AC69" i="35" l="1"/>
  <c r="AD64" i="35" s="1"/>
  <c r="H53" i="45"/>
  <c r="AD25" i="44"/>
  <c r="AD25" i="40"/>
  <c r="AD20" i="42"/>
  <c r="AD20" i="40"/>
  <c r="AD20" i="35"/>
  <c r="AD20" i="44"/>
  <c r="AD20" i="38"/>
  <c r="AD20" i="39"/>
  <c r="AD25" i="38"/>
  <c r="AD25" i="35"/>
  <c r="AD20" i="41"/>
  <c r="AD25" i="42"/>
  <c r="AD25" i="41"/>
  <c r="AD25" i="39"/>
  <c r="AE25" i="39" s="1"/>
  <c r="AD69" i="41"/>
  <c r="AD69" i="36"/>
  <c r="AD69" i="42"/>
  <c r="AD69" i="39"/>
  <c r="AD69" i="38"/>
  <c r="AD69" i="44"/>
  <c r="AC20" i="36"/>
  <c r="AD64" i="38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D69" i="35" l="1"/>
  <c r="AE25" i="38"/>
  <c r="AE20" i="44"/>
  <c r="AE20" i="40"/>
  <c r="H56" i="45"/>
  <c r="J54" i="45"/>
  <c r="K54" i="45" s="1"/>
  <c r="J53" i="45"/>
  <c r="K53" i="45" s="1"/>
  <c r="AE20" i="38"/>
  <c r="AF25" i="38" s="1"/>
  <c r="J21" i="45" s="1"/>
  <c r="AE25" i="37"/>
  <c r="AE25" i="35"/>
  <c r="AE20" i="37"/>
  <c r="AE25" i="43"/>
  <c r="AE25" i="44"/>
  <c r="AF25" i="44" s="1"/>
  <c r="AE25" i="40"/>
  <c r="AE20" i="35"/>
  <c r="AE20" i="39"/>
  <c r="AF20" i="39" s="1"/>
  <c r="J26" i="45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5" i="40" l="1"/>
  <c r="J33" i="45" s="1"/>
  <c r="AF20" i="44"/>
  <c r="AF21" i="44" s="1"/>
  <c r="H59" i="45"/>
  <c r="J57" i="45"/>
  <c r="K57" i="45" s="1"/>
  <c r="J56" i="45"/>
  <c r="K56" i="45" s="1"/>
  <c r="AF20" i="37"/>
  <c r="J14" i="45" s="1"/>
  <c r="AF20" i="38"/>
  <c r="J20" i="45" s="1"/>
  <c r="AF20" i="40"/>
  <c r="J32" i="45" s="1"/>
  <c r="AF20" i="35"/>
  <c r="J2" i="45" s="1"/>
  <c r="AE20" i="36"/>
  <c r="AF25" i="37"/>
  <c r="J15" i="45" s="1"/>
  <c r="AF64" i="41"/>
  <c r="J41" i="45" s="1"/>
  <c r="AF25" i="41"/>
  <c r="AF20" i="43"/>
  <c r="J50" i="45" s="1"/>
  <c r="AF25" i="35"/>
  <c r="J3" i="45" s="1"/>
  <c r="AE25" i="36"/>
  <c r="AF25" i="42"/>
  <c r="J45" i="45" s="1"/>
  <c r="AF25" i="39"/>
  <c r="J27" i="45" s="1"/>
  <c r="K27" i="45" s="1"/>
  <c r="AF20" i="42"/>
  <c r="J44" i="45" s="1"/>
  <c r="AF25" i="43"/>
  <c r="J51" i="45" s="1"/>
  <c r="AF20" i="41"/>
  <c r="AF69" i="39"/>
  <c r="J30" i="45" s="1"/>
  <c r="AF64" i="35"/>
  <c r="J5" i="45" s="1"/>
  <c r="AF69" i="35"/>
  <c r="J6" i="45" s="1"/>
  <c r="AE64" i="37"/>
  <c r="AF69" i="42"/>
  <c r="AF64" i="44"/>
  <c r="AF64" i="43"/>
  <c r="AF69" i="38"/>
  <c r="J24" i="45" s="1"/>
  <c r="AF69" i="40"/>
  <c r="J36" i="45" s="1"/>
  <c r="AF64" i="40"/>
  <c r="J35" i="45" s="1"/>
  <c r="AF69" i="44"/>
  <c r="AF69" i="36"/>
  <c r="J12" i="45" s="1"/>
  <c r="AF69" i="41"/>
  <c r="J42" i="45" s="1"/>
  <c r="AE69" i="37"/>
  <c r="AF64" i="38"/>
  <c r="J23" i="45" s="1"/>
  <c r="AF64" i="42"/>
  <c r="AF64" i="36"/>
  <c r="J11" i="45" s="1"/>
  <c r="AF64" i="39"/>
  <c r="J29" i="45" s="1"/>
  <c r="AF69" i="43"/>
  <c r="K15" i="45" l="1"/>
  <c r="K30" i="45"/>
  <c r="K35" i="45"/>
  <c r="AF24" i="44"/>
  <c r="K32" i="45"/>
  <c r="K36" i="45"/>
  <c r="K29" i="45"/>
  <c r="K12" i="45"/>
  <c r="K20" i="45"/>
  <c r="K42" i="45"/>
  <c r="K44" i="45"/>
  <c r="K24" i="45"/>
  <c r="K5" i="45"/>
  <c r="K45" i="45"/>
  <c r="K11" i="45"/>
  <c r="K23" i="45"/>
  <c r="K6" i="45"/>
  <c r="K41" i="45"/>
  <c r="K26" i="45"/>
  <c r="K14" i="45"/>
  <c r="K51" i="45"/>
  <c r="K3" i="45"/>
  <c r="K2" i="45"/>
  <c r="K50" i="45"/>
  <c r="K21" i="45"/>
  <c r="K33" i="45"/>
  <c r="J59" i="45"/>
  <c r="K59" i="45" s="1"/>
  <c r="J60" i="45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AF21" i="39"/>
  <c r="AF21" i="43"/>
  <c r="AF24" i="41"/>
  <c r="AF24" i="42"/>
  <c r="AF65" i="39"/>
  <c r="AF65" i="38"/>
  <c r="AF65" i="35"/>
  <c r="AF68" i="35"/>
  <c r="AF68" i="40"/>
  <c r="AF64" i="37"/>
  <c r="J17" i="45" s="1"/>
  <c r="AF65" i="40"/>
  <c r="AF65" i="42"/>
  <c r="AF69" i="37"/>
  <c r="J18" i="45" s="1"/>
  <c r="AF65" i="44"/>
  <c r="AF65" i="41"/>
  <c r="AF68" i="36"/>
  <c r="AF68" i="44"/>
  <c r="AF68" i="42"/>
  <c r="AF65" i="36"/>
  <c r="AF68" i="38"/>
  <c r="AF65" i="43"/>
  <c r="AF68" i="43"/>
  <c r="AF68" i="39"/>
  <c r="D20" i="45" l="1" a="1"/>
  <c r="D20" i="45" s="1"/>
  <c r="D25" i="45" a="1"/>
  <c r="D25" i="45" s="1"/>
  <c r="D24" i="45" a="1"/>
  <c r="D24" i="45" s="1"/>
  <c r="D18" i="45" a="1"/>
  <c r="D18" i="45" s="1"/>
  <c r="C23" i="45"/>
  <c r="B23" i="45"/>
  <c r="D22" i="45" a="1"/>
  <c r="D22" i="45" s="1"/>
  <c r="D19" i="45" a="1"/>
  <c r="D19" i="45" s="1"/>
  <c r="D23" i="45" a="1"/>
  <c r="D23" i="45" s="1"/>
  <c r="D21" i="45" a="1"/>
  <c r="D21" i="45" s="1"/>
  <c r="D17" i="45" a="1"/>
  <c r="D17" i="45" s="1"/>
  <c r="D16" i="45" a="1"/>
  <c r="D16" i="45" s="1"/>
  <c r="K60" i="45"/>
  <c r="K18" i="45"/>
  <c r="K17" i="45"/>
  <c r="B24" i="45" s="1"/>
  <c r="K9" i="45"/>
  <c r="K8" i="45"/>
  <c r="AF21" i="36"/>
  <c r="AF24" i="36"/>
  <c r="AF68" i="37"/>
  <c r="AF65" i="37"/>
  <c r="C25" i="45" l="1"/>
  <c r="C17" i="45"/>
  <c r="C19" i="45"/>
  <c r="C24" i="45"/>
  <c r="B25" i="45"/>
  <c r="B20" i="45"/>
  <c r="C20" i="45"/>
  <c r="C18" i="45"/>
  <c r="B18" i="45"/>
  <c r="B17" i="45"/>
  <c r="B19" i="45"/>
  <c r="C16" i="45"/>
  <c r="B16" i="45"/>
  <c r="C22" i="45"/>
  <c r="B22" i="45"/>
  <c r="C21" i="45"/>
  <c r="B21" i="45"/>
  <c r="E22" i="45" l="1"/>
  <c r="E17" i="45"/>
  <c r="E21" i="45"/>
  <c r="E20" i="45"/>
  <c r="E16" i="45"/>
  <c r="E24" i="45"/>
  <c r="E23" i="45"/>
  <c r="E19" i="45"/>
  <c r="E18" i="45"/>
  <c r="E25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<sst xmlns="http://schemas.openxmlformats.org/spreadsheetml/2006/main" count="8358" uniqueCount="1789">
  <si>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</si>
  <si>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</si>
  <si>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</si>
  <si>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</si>
  <si>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</si>
  <si>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</si>
  <si>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</si>
  <si>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</si>
  <si>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</si>
  <si>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</si>
  <si>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</si>
  <si>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</si>
  <si>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</si>
  <si>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</si>
  <si>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</si>
  <si>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</si>
  <si>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</si>
  <si>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</si>
  <si>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</si>
  <si>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</si>
  <si>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</si>
  <si>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</si>
  <si>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</si>
  <si>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</si>
  <si>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</si>
  <si>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</si>
  <si>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</si>
  <si>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</si>
  <si>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</si>
  <si>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</si>
  <si>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</si>
  <si>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</si>
  <si>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</si>
  <si>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</si>
  <si>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</si>
  <si>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</si>
  <si>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</si>
  <si>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</si>
  <si>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</si>
  <si>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</si>
  <si>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</si>
  <si>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</si>
  <si>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</si>
  <si>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</si>
  <si>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</si>
  <si>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</si>
  <si>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</si>
  <si>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</si>
  <si>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</si>
  <si>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</si>
  <si>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</si>
  <si>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</si>
  <si>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</si>
  <si>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</si>
  <si>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</si>
  <si>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</si>
  <si>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</si>
  <si>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</si>
  <si>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</si>
  <si>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</si>
  <si>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</si>
  <si>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</si>
  <si>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</si>
  <si>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</si>
  <si>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</si>
  <si>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</si>
  <si>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</si>
  <si>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</si>
  <si>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</si>
  <si>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</si>
  <si>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</si>
  <si>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</si>
  <si>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</si>
  <si>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</si>
  <si>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</si>
  <si>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</si>
  <si>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</si>
  <si>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</si>
  <si>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</si>
  <si>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</si>
  <si>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</si>
  <si>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</si>
  <si>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</si>
  <si>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</si>
  <si>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</si>
  <si>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</si>
  <si>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</si>
  <si>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</si>
  <si>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</si>
  <si>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</si>
  <si>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</si>
  <si>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</si>
  <si>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</si>
  <si>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</si>
  <si>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</si>
  <si>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</si>
  <si>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</si>
  <si>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</si>
  <si>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</si>
  <si>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</si>
  <si>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</si>
  <si>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</si>
  <si>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</si>
  <si>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</si>
  <si>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</si>
  <si>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</si>
  <si>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</si>
  <si>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</si>
  <si>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</si>
  <si>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</si>
  <si>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</si>
  <si>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</si>
  <si>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</si>
  <si>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</si>
  <si>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</si>
  <si>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</si>
  <si>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</si>
  <si>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</si>
  <si>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</si>
  <si>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</si>
  <si>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</si>
  <si>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</si>
  <si>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</si>
  <si>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</si>
  <si>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</si>
  <si>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</si>
  <si>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</si>
  <si>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</si>
  <si>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</si>
  <si>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</si>
  <si>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</si>
  <si>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</si>
  <si>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</si>
  <si>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</si>
  <si>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</si>
  <si>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</si>
  <si>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</si>
  <si>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</si>
  <si>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</si>
  <si>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</si>
  <si>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</si>
  <si>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</si>
  <si>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</si>
  <si>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</si>
  <si>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</si>
  <si>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</si>
  <si>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</si>
  <si>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</si>
  <si>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Jake Elliott</t>
  </si>
  <si>
    <t>Younghoe Koo</t>
  </si>
  <si>
    <t>2Pt</t>
  </si>
  <si>
    <t>Amon-Ra St. Brown</t>
  </si>
  <si>
    <t>Antonio Gibson</t>
  </si>
  <si>
    <t>Baker Mayfield</t>
  </si>
  <si>
    <t>D.J. Moore</t>
  </si>
  <si>
    <t>Daniel Jones</t>
  </si>
  <si>
    <t>Ezekiel Elliott</t>
  </si>
  <si>
    <t>Josh Allen</t>
  </si>
  <si>
    <t>Justin Jefferson</t>
  </si>
  <si>
    <t>Kirk Cousins</t>
  </si>
  <si>
    <t>Mike Evans</t>
  </si>
  <si>
    <t>Terry McLaurin</t>
  </si>
  <si>
    <t>Tony Pollard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</si>
  <si>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</si>
  <si>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</si>
  <si>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</si>
  <si>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</si>
  <si>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</si>
  <si>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</si>
  <si>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</si>
  <si>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</si>
  <si>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</si>
  <si>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</si>
  <si>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</si>
  <si>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</si>
  <si>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</si>
  <si>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</si>
  <si>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</si>
  <si>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</si>
  <si>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</si>
  <si>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</si>
  <si>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</si>
  <si>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</si>
  <si>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</si>
  <si>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</si>
  <si>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</si>
  <si>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</si>
  <si>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</si>
  <si>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</si>
  <si>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</si>
  <si>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</si>
  <si>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</si>
  <si>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</si>
  <si>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</si>
  <si>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</si>
  <si>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</si>
  <si>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</si>
  <si>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</si>
  <si>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</si>
  <si>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</si>
  <si>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</si>
  <si>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</si>
  <si>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</si>
  <si>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</si>
  <si>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</si>
  <si>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</si>
  <si>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</si>
  <si>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</si>
  <si>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A_QB5: </t>
  </si>
  <si>
    <t>B_QB5: </t>
  </si>
  <si>
    <t>A_DU4: </t>
  </si>
  <si>
    <t>Nico Collins</t>
  </si>
  <si>
    <t>A_PK2: </t>
  </si>
  <si>
    <t>B_PK2: </t>
  </si>
  <si>
    <t>Sean McDermott</t>
  </si>
  <si>
    <t>Najee Harris</t>
  </si>
  <si>
    <t>Trevor Lawrence</t>
  </si>
  <si>
    <t>Davante Adams</t>
  </si>
  <si>
    <t>Josh Jacobs</t>
  </si>
  <si>
    <t>Taysom Hill</t>
  </si>
  <si>
    <t>Jerry Jeudy</t>
  </si>
  <si>
    <t>Matthew Stafford</t>
  </si>
  <si>
    <t>Andy Reid</t>
  </si>
  <si>
    <t>Alvin Kamara</t>
  </si>
  <si>
    <t>Amari Cooper</t>
  </si>
  <si>
    <t>Tyreek Hill</t>
  </si>
  <si>
    <t>Tucker Carlson</t>
  </si>
  <si>
    <t>Lamar Jackson</t>
  </si>
  <si>
    <t>Alexander Mattison</t>
  </si>
  <si>
    <t>Elijah Moore</t>
  </si>
  <si>
    <t>Derrick Henry</t>
  </si>
  <si>
    <t>Kyren Williams</t>
  </si>
  <si>
    <t>Travis Etienne</t>
  </si>
  <si>
    <t>George Pickens</t>
  </si>
  <si>
    <t>Geno Smith</t>
  </si>
  <si>
    <t>Garrett Wilson</t>
  </si>
  <si>
    <t>Mike McDaniel</t>
  </si>
  <si>
    <t>Jaylen Waddle</t>
  </si>
  <si>
    <t>D'Andre Swift</t>
  </si>
  <si>
    <t>Jordan Love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</si>
  <si>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</si>
  <si>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</si>
  <si>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</si>
  <si>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</si>
  <si>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</si>
  <si>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</si>
  <si>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</si>
  <si>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</si>
  <si>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</si>
  <si>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</si>
  <si>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</si>
  <si>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</si>
  <si>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</si>
  <si>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</si>
  <si>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</si>
  <si>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</si>
  <si>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</si>
  <si>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</si>
  <si>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</si>
  <si>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</si>
  <si>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</si>
  <si>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</si>
  <si>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</si>
  <si>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</si>
  <si>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</si>
  <si>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</si>
  <si>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</si>
  <si>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</si>
  <si>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</si>
  <si>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</si>
  <si>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</si>
  <si>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</si>
  <si>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</si>
  <si>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</si>
  <si>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</si>
  <si>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</si>
  <si>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</si>
  <si>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</si>
  <si>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</si>
  <si>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</si>
  <si>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</si>
  <si>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</si>
  <si>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</si>
  <si>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</si>
  <si>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</si>
  <si>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</si>
  <si>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</si>
  <si>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</si>
  <si>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</si>
  <si>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</si>
  <si>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</si>
  <si>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Away</t>
  </si>
  <si>
    <t>Noon</t>
  </si>
  <si>
    <t>Open</t>
  </si>
  <si>
    <t>Grass</t>
  </si>
  <si>
    <t>L</t>
  </si>
  <si>
    <t>Under</t>
  </si>
  <si>
    <t>Home</t>
  </si>
  <si>
    <t>W</t>
  </si>
  <si>
    <t>Turf</t>
  </si>
  <si>
    <t>Sunday</t>
  </si>
  <si>
    <t>Night</t>
  </si>
  <si>
    <t>Dome</t>
  </si>
  <si>
    <t>Thursday</t>
  </si>
  <si>
    <t>Over</t>
  </si>
  <si>
    <t>Mike McCarthy</t>
  </si>
  <si>
    <t>Dan Quinn</t>
  </si>
  <si>
    <t>Afternoon</t>
  </si>
  <si>
    <t>Commanders</t>
  </si>
  <si>
    <t>Dan Campbell</t>
  </si>
  <si>
    <t>Manstraighting to Seven</t>
  </si>
  <si>
    <t>Game</t>
  </si>
  <si>
    <t>A</t>
  </si>
  <si>
    <t>B</t>
  </si>
  <si>
    <t>Brandon Aubrey</t>
  </si>
  <si>
    <t>Brian Robinson Jr.</t>
  </si>
  <si>
    <t>Brock Purdy</t>
  </si>
  <si>
    <t>Bryce Young</t>
  </si>
  <si>
    <t>Jahmyr Gibbs</t>
  </si>
  <si>
    <t>Jaleel McLaughlin</t>
  </si>
  <si>
    <t>Jerome Ford</t>
  </si>
  <si>
    <t>Quentin Johnston</t>
  </si>
  <si>
    <t>Rico Dowdle</t>
  </si>
  <si>
    <t>Tank Bigsby</t>
  </si>
  <si>
    <t>Tyjae Spears</t>
  </si>
  <si>
    <t>Zach Charbonnet</t>
  </si>
  <si>
    <t>Sam Darnold</t>
  </si>
  <si>
    <t>Justice Hill</t>
  </si>
  <si>
    <t>Jonathan Taylor</t>
  </si>
  <si>
    <t>Brian Thomas</t>
  </si>
  <si>
    <t>Emanuel Wilson</t>
  </si>
  <si>
    <t>Jaxon Smith-Njigba</t>
  </si>
  <si>
    <t>Kyler Murray</t>
  </si>
  <si>
    <t>Malik Nabers</t>
  </si>
  <si>
    <t>Ray Davis</t>
  </si>
  <si>
    <t>Rome Odunze</t>
  </si>
  <si>
    <t>Xavier Legette</t>
  </si>
  <si>
    <t>Xavier Worthy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</si>
  <si>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</si>
  <si>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</si>
  <si>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</si>
  <si>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</si>
  <si>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</si>
  <si>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</si>
  <si>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</si>
  <si>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</si>
  <si>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Drake Maye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</si>
  <si>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</si>
  <si>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</si>
  <si>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</si>
  <si>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</si>
  <si>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</si>
  <si>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</si>
  <si>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</si>
  <si>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</si>
  <si>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</si>
  <si>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</si>
  <si>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</si>
  <si>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</si>
  <si>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</si>
  <si>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</si>
  <si>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</si>
  <si>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</si>
  <si>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</si>
  <si>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</si>
  <si>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</si>
  <si>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</si>
  <si>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</si>
  <si>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</si>
  <si>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</si>
  <si>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</si>
  <si>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</si>
  <si>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</si>
  <si>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</si>
  <si>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</si>
  <si>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</si>
  <si>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</si>
  <si>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</si>
  <si>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</si>
  <si>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</si>
  <si>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</si>
  <si>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</si>
  <si>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</si>
  <si>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</si>
  <si>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</si>
  <si>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</si>
  <si>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</si>
  <si>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</si>
  <si>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</si>
  <si>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</si>
  <si>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</si>
  <si>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</si>
  <si>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</si>
  <si>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</si>
  <si>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</si>
  <si>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</si>
  <si>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</si>
  <si>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</si>
  <si>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</si>
  <si>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</si>
  <si>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Chase McLaughlin</t>
  </si>
  <si>
    <t>Aaron Rodgers</t>
  </si>
  <si>
    <t>Jauan Jennings</t>
  </si>
  <si>
    <t>Monday</t>
  </si>
  <si>
    <t>Cam Akers</t>
  </si>
  <si>
    <t>Isaac Guerendo</t>
  </si>
  <si>
    <t>Austin Seibert</t>
  </si>
  <si>
    <t>Jeremy McNichols</t>
  </si>
  <si>
    <t>Roschon Johnson</t>
  </si>
  <si>
    <t>A_QB4:</t>
  </si>
  <si>
    <t>A_QB5:</t>
  </si>
  <si>
    <t>A_Other_QBs:</t>
  </si>
  <si>
    <t>A_Other_RBs: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</si>
  <si>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</si>
  <si>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</si>
  <si>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</si>
  <si>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</si>
  <si>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</si>
  <si>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</si>
  <si>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</si>
  <si>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</si>
  <si>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</si>
  <si>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</si>
  <si>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</si>
  <si>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</si>
  <si>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</si>
  <si>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</si>
  <si>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</si>
  <si>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</si>
  <si>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</si>
  <si>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</si>
  <si>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</si>
  <si>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</si>
  <si>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</si>
  <si>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</si>
  <si>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</si>
  <si>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</si>
  <si>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</si>
  <si>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</si>
  <si>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</si>
  <si>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</si>
  <si>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</si>
  <si>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</si>
  <si>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</si>
  <si>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</si>
  <si>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</si>
  <si>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</si>
  <si>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</si>
  <si>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</si>
  <si>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</si>
  <si>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</si>
  <si>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</si>
  <si>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</si>
  <si>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</si>
  <si>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</si>
  <si>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</si>
  <si>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</si>
  <si>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B_Other_RBs: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</si>
  <si>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</si>
  <si>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</si>
  <si>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</si>
  <si>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</si>
  <si>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</si>
  <si>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</si>
  <si>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</si>
  <si>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</si>
  <si>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A_RB5:</t>
  </si>
  <si>
    <t>A_RB6:</t>
  </si>
  <si>
    <t>FA1-2:</t>
  </si>
  <si>
    <t>FA1-3:</t>
  </si>
  <si>
    <t>PlayerDrop2:</t>
  </si>
  <si>
    <t>FA2-1:</t>
  </si>
  <si>
    <t>B_RB5:</t>
  </si>
  <si>
    <t>B_RB6:</t>
  </si>
  <si>
    <t>Michael Penix Jr.</t>
  </si>
  <si>
    <t>PlayerDrop1:</t>
  </si>
  <si>
    <t>FA1-1:</t>
  </si>
  <si>
    <t>Drew Lock</t>
  </si>
  <si>
    <t>Issac Pacheco</t>
  </si>
  <si>
    <t>Delvin Singletary</t>
  </si>
  <si>
    <t>Blake Corum</t>
  </si>
  <si>
    <t>Audric Estime</t>
  </si>
  <si>
    <t>Wins</t>
  </si>
  <si>
    <t>Losses</t>
  </si>
  <si>
    <t>-</t>
  </si>
  <si>
    <t>Jim Harbaugh</t>
  </si>
  <si>
    <t>Greg Roman</t>
  </si>
  <si>
    <t>Jesse Minter</t>
  </si>
  <si>
    <t>Nick Sirianni</t>
  </si>
  <si>
    <t>Kellen Moore</t>
  </si>
  <si>
    <t>Vic Fangio</t>
  </si>
  <si>
    <t>Brian Callahan</t>
  </si>
  <si>
    <t>Nick Holz</t>
  </si>
  <si>
    <t>Dennard Wilson</t>
  </si>
  <si>
    <t>Ben Johnson</t>
  </si>
  <si>
    <t>Aaron Glenn</t>
  </si>
  <si>
    <t>A.J. Brown</t>
  </si>
  <si>
    <t>Calvin Ridley</t>
  </si>
  <si>
    <t>Chigoziem Okonkwo</t>
  </si>
  <si>
    <t>David Montgomery</t>
  </si>
  <si>
    <t>DeAndre Hopkins</t>
  </si>
  <si>
    <t>DeVonta Smith</t>
  </si>
  <si>
    <t>Jalen Hurts</t>
  </si>
  <si>
    <t>Jared Goff</t>
  </si>
  <si>
    <t>Josh Palmer</t>
  </si>
  <si>
    <t>Justin Herbert</t>
  </si>
  <si>
    <t>Ladd McConkey</t>
  </si>
  <si>
    <t>Nick Westbrook-Ikhine</t>
  </si>
  <si>
    <t>Saquon Barkley</t>
  </si>
  <si>
    <t>A_QB1: Coach: </t>
  </si>
  <si>
    <t>A_QB1: Lamar Jackson</t>
  </si>
  <si>
    <t>A_QB2: Coach: </t>
  </si>
  <si>
    <t>A_QB3: Coach: </t>
  </si>
  <si>
    <t>A_QB4: Coach: </t>
  </si>
  <si>
    <t>A_QB5: Coach: </t>
  </si>
  <si>
    <t>A_Other_QBs: Coach: </t>
  </si>
  <si>
    <t>A_RB1: Coach: </t>
  </si>
  <si>
    <t>A_RB2: Coach: </t>
  </si>
  <si>
    <t>A_RB3: Coach: </t>
  </si>
  <si>
    <t>A_RB4: Coach: </t>
  </si>
  <si>
    <t>A_RB5: Coach: </t>
  </si>
  <si>
    <t>A_RB6: Coach: </t>
  </si>
  <si>
    <t>A_Other_RBs: Coach: </t>
  </si>
  <si>
    <t>A_RC1: Coach: </t>
  </si>
  <si>
    <t>A_RC2: Coach: </t>
  </si>
  <si>
    <t>A_RC3: Coach: </t>
  </si>
  <si>
    <t>A_RC4: Coach: </t>
  </si>
  <si>
    <t>A_RC5: Coach: </t>
  </si>
  <si>
    <t>A_RC6: Coach: </t>
  </si>
  <si>
    <t>A_Other_RCs: Coach: </t>
  </si>
  <si>
    <t>A_PK1: Coach: </t>
  </si>
  <si>
    <t>A_PK1: Younghoe Koo</t>
  </si>
  <si>
    <t>A_PK2: Coach: </t>
  </si>
  <si>
    <t>A_Other_PKs: Coach: </t>
  </si>
  <si>
    <t>A_DU1: Coach: </t>
  </si>
  <si>
    <t>A_DU2: Coach: </t>
  </si>
  <si>
    <t>A_DU3: Coach: </t>
  </si>
  <si>
    <t>A_DU4: Coach: </t>
  </si>
  <si>
    <t>A_Other_DUs: Coach: </t>
  </si>
  <si>
    <t>PlayerDrop1: Coach: </t>
  </si>
  <si>
    <t>FA1-1: Coach: </t>
  </si>
  <si>
    <t>FA1-2: Coach: </t>
  </si>
  <si>
    <t>FA1-3: Coach: </t>
  </si>
  <si>
    <t>FA1-4: Coach: </t>
  </si>
  <si>
    <t>FA1-5: Coach: </t>
  </si>
  <si>
    <t>FA1-6: Coach: </t>
  </si>
  <si>
    <t>Other Rd. 1 FA's: Coach: </t>
  </si>
  <si>
    <t>PlayerDrop2: Coach: </t>
  </si>
  <si>
    <t>FA2-1: Coach: </t>
  </si>
  <si>
    <t>FA2-2: Coach: </t>
  </si>
  <si>
    <t>FA2-3: Coach: </t>
  </si>
  <si>
    <t>FA2-4: Coach: </t>
  </si>
  <si>
    <t>FA2-5: Coach: </t>
  </si>
  <si>
    <t>FA2-6: Coach: </t>
  </si>
  <si>
    <t>Other Rd. 2 FA's: Coach: </t>
  </si>
  <si>
    <t>Trade1Received: Coach: </t>
  </si>
  <si>
    <t>Trade1From: Coach: </t>
  </si>
  <si>
    <t>Trade1For: Coach: </t>
  </si>
  <si>
    <t>Trade2Received: Coach: </t>
  </si>
  <si>
    <t>Trade2From: Coach: </t>
  </si>
  <si>
    <t>Trade2For: Coach: </t>
  </si>
  <si>
    <t>Trade3Received: Coach: </t>
  </si>
  <si>
    <t>Trade3From: Coach: </t>
  </si>
  <si>
    <t>Trade3For: Coach: </t>
  </si>
  <si>
    <t>Trade4Received: Coach: </t>
  </si>
  <si>
    <t>Trade4From: Coach: </t>
  </si>
  <si>
    <t>Trade4For: Coach: </t>
  </si>
  <si>
    <t>Trade5Received: Coach: </t>
  </si>
  <si>
    <t>Trade6From: Trade6Received: </t>
  </si>
  <si>
    <t>Trade6For: Trade6Received: </t>
  </si>
  <si>
    <t>CoachDrop: Trade6Received: </t>
  </si>
  <si>
    <t>CoachRequest1: Trade6Received: </t>
  </si>
  <si>
    <t>CoachRequest2: Trade6Received: </t>
  </si>
  <si>
    <t>CoachRequest3: Trade6Received: </t>
  </si>
  <si>
    <t>Other Coach requests: Trade6Received: </t>
  </si>
  <si>
    <t>CheckThis: Trade6Received: </t>
  </si>
  <si>
    <t>CheckThis: Yes</t>
  </si>
  <si>
    <t>B_QB1: Trade6Received: </t>
  </si>
  <si>
    <t>B_QB1: Lamar Jackson</t>
  </si>
  <si>
    <t>B_QB2: Trade6Received: </t>
  </si>
  <si>
    <t>B_QB3: Trade6Received: </t>
  </si>
  <si>
    <t>B_QB4: Trade6Received: </t>
  </si>
  <si>
    <t>B_QB5: Trade6Received: </t>
  </si>
  <si>
    <t>B_Other_QBs: Trade6Received: </t>
  </si>
  <si>
    <t>B_RB1: Trade6Received: </t>
  </si>
  <si>
    <t>B_RB2: Trade6Received: </t>
  </si>
  <si>
    <t>B_RB3: Trade6Received: </t>
  </si>
  <si>
    <t>B_RB4: Trade6Received: </t>
  </si>
  <si>
    <t>B_RB5: Trade6Received: </t>
  </si>
  <si>
    <t>B_RB6: Trade6Received: </t>
  </si>
  <si>
    <t>B_Other_RBs: Trade6Received: </t>
  </si>
  <si>
    <t>B_RC1: Trade6Received: </t>
  </si>
  <si>
    <t>B_RC2: Trade6Received: </t>
  </si>
  <si>
    <t>B_RC3: Trade6Received: </t>
  </si>
  <si>
    <t>B_RC4: Trade6Received: </t>
  </si>
  <si>
    <t>B_RC5: Trade6Received: </t>
  </si>
  <si>
    <t>B_RC6: Trade6Received: </t>
  </si>
  <si>
    <t>B_Other_RCs: Trade6Received: </t>
  </si>
  <si>
    <t>B_PK1: Trade6Received: </t>
  </si>
  <si>
    <t>B_PK1: Younghoe Koo</t>
  </si>
  <si>
    <t>B_PK2: Trade6Received: </t>
  </si>
  <si>
    <t>B_Other_PKs: Trade6Received: </t>
  </si>
  <si>
    <t>B_DU1: Trade6Received: </t>
  </si>
  <si>
    <t>B_DU2: Trade6Received: </t>
  </si>
  <si>
    <t>B_DU3: Trade6Received: </t>
  </si>
  <si>
    <t>B_DU4: Trade6Received: </t>
  </si>
  <si>
    <t>B_Other_DUs: Trade6Received: </t>
  </si>
  <si>
    <t>Date: Trade6Received: </t>
  </si>
  <si>
    <t>Time: Trade6Received: </t>
  </si>
  <si>
    <t>Coach: Trade6Received: </t>
  </si>
  <si>
    <t>A_QB1: Trade6Received: </t>
  </si>
  <si>
    <t>A_QB2: Trade6Received: </t>
  </si>
  <si>
    <t>A_QB3: Trade6Received: </t>
  </si>
  <si>
    <t>A_QB4: Trade6Received: </t>
  </si>
  <si>
    <t>A_QB5: Trade6Received: </t>
  </si>
  <si>
    <t>A_Other_QBs: Trade6Received: </t>
  </si>
  <si>
    <t>A_RB1: Trade6Received: </t>
  </si>
  <si>
    <t>A_RB2: Trade6Received: </t>
  </si>
  <si>
    <t>A_RB3: Trade6Received: </t>
  </si>
  <si>
    <t>A_RB4: Trade6Received: </t>
  </si>
  <si>
    <t>A_RB5: Trade6Received: </t>
  </si>
  <si>
    <t>A_RB6: Trade6Received: </t>
  </si>
  <si>
    <t>A_Other_RBs: Trade6Received: </t>
  </si>
  <si>
    <t>A_RC1: Trade6Received: </t>
  </si>
  <si>
    <t>A_RC2: Trade6Received: </t>
  </si>
  <si>
    <t>A_RC3: Trade6Received: </t>
  </si>
  <si>
    <t>A_RC4: Trade6Received: </t>
  </si>
  <si>
    <t>A_RC5: Trade6Received: </t>
  </si>
  <si>
    <t>A_PK2: A_PK1: </t>
  </si>
  <si>
    <t>A_Other_PKs: A_PK1: </t>
  </si>
  <si>
    <t>A_DU1: A_PK1: </t>
  </si>
  <si>
    <t>A_DU2: A_PK1: </t>
  </si>
  <si>
    <t>A_DU3: A_PK1: </t>
  </si>
  <si>
    <t>A_DU4: A_PK1: </t>
  </si>
  <si>
    <t>A_Other_DUs: A_PK1: </t>
  </si>
  <si>
    <t>PlayerDrop1: A_PK1: </t>
  </si>
  <si>
    <t>FA1-1: A_PK1: </t>
  </si>
  <si>
    <t>FA1-2: A_PK1: </t>
  </si>
  <si>
    <t>FA1-3: A_PK1: </t>
  </si>
  <si>
    <t>FA1-4: A_PK1: </t>
  </si>
  <si>
    <t>FA1-5: A_PK1: </t>
  </si>
  <si>
    <t>FA1-6: A_PK1: </t>
  </si>
  <si>
    <t>Other Rd. 1 FA's: A_PK1: </t>
  </si>
  <si>
    <t>PlayerDrop2: A_PK1: </t>
  </si>
  <si>
    <t>FA2-1: A_PK1: </t>
  </si>
  <si>
    <t>FA2-2: A_PK1: </t>
  </si>
  <si>
    <t>FA2-3: A_PK1: </t>
  </si>
  <si>
    <t>FA2-4: A_PK1: </t>
  </si>
  <si>
    <t>FA2-5: A_PK1: </t>
  </si>
  <si>
    <t>FA2-6: A_PK1: </t>
  </si>
  <si>
    <t>Other Rd. 2 FA's: A_PK1: </t>
  </si>
  <si>
    <t>Trade1Received: A_PK1: </t>
  </si>
  <si>
    <t>Trade1From: A_PK1: </t>
  </si>
  <si>
    <t>Trade1For: A_PK1: </t>
  </si>
  <si>
    <t>Trade2Received: A_PK1: </t>
  </si>
  <si>
    <t>Trade2From: A_PK1: </t>
  </si>
  <si>
    <t>Trade2For: A_PK1: </t>
  </si>
  <si>
    <t>Trade3Received: A_PK1: </t>
  </si>
  <si>
    <t>Trade3From: A_PK1: </t>
  </si>
  <si>
    <t>Trade3For: A_PK1: </t>
  </si>
  <si>
    <t>Trade4Received: A_PK1: </t>
  </si>
  <si>
    <t>Trade4From: A_PK1: </t>
  </si>
  <si>
    <t>Trade4For: A_PK1: </t>
  </si>
  <si>
    <t>Trade5Received: A_PK1: </t>
  </si>
  <si>
    <t>Trade5From: A_PK1: </t>
  </si>
  <si>
    <t>Trade5For: A_PK1: </t>
  </si>
  <si>
    <t>Trade6Received: A_PK1: </t>
  </si>
  <si>
    <t>Trade6From: A_PK1: </t>
  </si>
  <si>
    <t>Trade6For: A_PK1: </t>
  </si>
  <si>
    <t>CoachDrop: A_PK1: </t>
  </si>
  <si>
    <t>CoachRequest1: A_PK1: </t>
  </si>
  <si>
    <t>CoachRequest2: A_PK1: </t>
  </si>
  <si>
    <t>CoachRequest3: A_PK1: </t>
  </si>
  <si>
    <t>Other Coach requests: A_PK1: </t>
  </si>
  <si>
    <t>CheckThis: A_PK1: </t>
  </si>
  <si>
    <t>B_QB1: A_PK1: </t>
  </si>
  <si>
    <t>B_QB2: A_PK1: </t>
  </si>
  <si>
    <t>B_QB3: A_PK1: </t>
  </si>
  <si>
    <t>B_QB4: A_PK1: </t>
  </si>
  <si>
    <t>B_QB5: A_PK1: </t>
  </si>
  <si>
    <t>B_Other_QBs: A_PK1: </t>
  </si>
  <si>
    <t>B_RB1: A_PK1: </t>
  </si>
  <si>
    <t>B_RB2: A_PK1: </t>
  </si>
  <si>
    <t>B_RB3: A_PK1: </t>
  </si>
  <si>
    <t>B_RB4: A_PK1: </t>
  </si>
  <si>
    <t>B_RC1: B_Other_RBs: </t>
  </si>
  <si>
    <t>B_RC2: B_Other_RBs: </t>
  </si>
  <si>
    <t>B_RC3: B_Other_RBs: </t>
  </si>
  <si>
    <t>B_RC4: B_Other_RBs: </t>
  </si>
  <si>
    <t>B_RC5: B_Other_RBs: </t>
  </si>
  <si>
    <t>B_RC6: B_Other_RBs: </t>
  </si>
  <si>
    <t>B_Other_RCs: B_Other_RBs: </t>
  </si>
  <si>
    <t>B_PK1: B_Other_RBs: </t>
  </si>
  <si>
    <t>B_PK2: B_Other_RBs: </t>
  </si>
  <si>
    <t>B_Other_PKs: B_Other_RBs: </t>
  </si>
  <si>
    <t>B_DU1: B_Other_RBs: </t>
  </si>
  <si>
    <t>B_DU2: B_Other_RBs: </t>
  </si>
  <si>
    <t>B_DU3: B_Other_RBs: </t>
  </si>
  <si>
    <t>B_DU4: B_Other_RBs: </t>
  </si>
  <si>
    <t>B_Other_DUs: B_Other_RBs: </t>
  </si>
  <si>
    <t>Date: B_Other_RBs: </t>
  </si>
  <si>
    <t>Time: B_Other_RBs: </t>
  </si>
  <si>
    <t>Coach: B_Other_RBs: </t>
  </si>
  <si>
    <t>A_QB1: B_Other_RBs: </t>
  </si>
  <si>
    <t>A_QB2: B_Other_RBs: </t>
  </si>
  <si>
    <t>A_QB3: B_Other_RBs: </t>
  </si>
  <si>
    <t>A_QB4: B_Other_RBs: </t>
  </si>
  <si>
    <t>A_QB5: B_Other_RBs: </t>
  </si>
  <si>
    <t>A_Other_QBs: B_Other_RBs: </t>
  </si>
  <si>
    <t>A_RB1: B_Other_RBs: </t>
  </si>
  <si>
    <t>A_RB2: B_Other_RBs: </t>
  </si>
  <si>
    <t>A_RB3: B_Other_RBs: </t>
  </si>
  <si>
    <t>A_RB4: B_Other_RBs: </t>
  </si>
  <si>
    <t>A_RB5: B_Other_RBs: </t>
  </si>
  <si>
    <t>A_RB6: B_Other_RBs: </t>
  </si>
  <si>
    <t>A_Other_RBs: B_Other_RBs: </t>
  </si>
  <si>
    <t>A_RC1: B_Other_RBs: </t>
  </si>
  <si>
    <t>A_RC2: B_Other_RBs: </t>
  </si>
  <si>
    <t>A_RC3: B_Other_RBs: </t>
  </si>
  <si>
    <t>A_RC4: B_Other_RBs: </t>
  </si>
  <si>
    <t>A_RC5: B_Other_RBs: </t>
  </si>
  <si>
    <t>A_RC6: B_Other_RBs: </t>
  </si>
  <si>
    <t>A_Other_RCs: B_Other_RBs: </t>
  </si>
  <si>
    <t>A_PK1: B_Other_RBs: </t>
  </si>
  <si>
    <t>A_PK2: B_Other_RBs: </t>
  </si>
  <si>
    <t>A_Other_PKs: B_Other_RBs: </t>
  </si>
  <si>
    <t>A_DU1: B_Other_RBs: </t>
  </si>
  <si>
    <t>A_DU2: B_Other_RBs: </t>
  </si>
  <si>
    <t>A_DU3: B_Other_RBs: </t>
  </si>
  <si>
    <t>A_DU4: B_Other_RBs: </t>
  </si>
  <si>
    <t>A_Other_DUs: B_Other_RBs: </t>
  </si>
  <si>
    <t>PlayerDrop1: B_Other_RBs: </t>
  </si>
  <si>
    <t>FA1-1: B_Other_RBs: </t>
  </si>
  <si>
    <t>FA1-2: B_Other_RBs: </t>
  </si>
  <si>
    <t>FA1-3: B_Other_RBs: </t>
  </si>
  <si>
    <t>FA1-4: B_Other_RBs: </t>
  </si>
  <si>
    <t>FA1-5: B_Other_RBs: </t>
  </si>
  <si>
    <t>FA1-6: B_Other_RBs: </t>
  </si>
  <si>
    <t>Other Rd. 1 FA's: B_Other_RBs: </t>
  </si>
  <si>
    <t>PlayerDrop2: B_Other_RBs: </t>
  </si>
  <si>
    <t>FA2-1: B_Other_RBs: </t>
  </si>
  <si>
    <t>FA2-2: B_Other_RBs: </t>
  </si>
  <si>
    <t>FA2-6: FA2-5: </t>
  </si>
  <si>
    <t>Other Rd. 2 FA's: FA2-5: </t>
  </si>
  <si>
    <t>Trade1Received: FA2-5: </t>
  </si>
  <si>
    <t>Trade1From: FA2-5: </t>
  </si>
  <si>
    <t>Trade1For: FA2-5: </t>
  </si>
  <si>
    <t>Trade2Received: FA2-5: </t>
  </si>
  <si>
    <t>Trade2From: FA2-5: </t>
  </si>
  <si>
    <t>Trade2For: FA2-5: </t>
  </si>
  <si>
    <t>Trade3Received: FA2-5: </t>
  </si>
  <si>
    <t>Trade3From: FA2-5: </t>
  </si>
  <si>
    <t>Trade3For: FA2-5: </t>
  </si>
  <si>
    <t>Trade4Received: FA2-5: </t>
  </si>
  <si>
    <t>Trade4From: FA2-5: </t>
  </si>
  <si>
    <t>Trade4For: FA2-5: </t>
  </si>
  <si>
    <t>Trade5Received: FA2-5: </t>
  </si>
  <si>
    <t>Trade5From: FA2-5: </t>
  </si>
  <si>
    <t>Trade5For: FA2-5: </t>
  </si>
  <si>
    <t>Trade6Received: FA2-5: </t>
  </si>
  <si>
    <t>Trade6From: FA2-5: </t>
  </si>
  <si>
    <t>Trade6For: FA2-5: </t>
  </si>
  <si>
    <t>CoachDrop: FA2-5: </t>
  </si>
  <si>
    <t>CoachRequest1: FA2-5: </t>
  </si>
  <si>
    <t>CoachRequest2: FA2-5: </t>
  </si>
  <si>
    <t>CoachRequest3: FA2-5: </t>
  </si>
  <si>
    <t>Other Coach requests: FA2-5: </t>
  </si>
  <si>
    <t>CheckThis: FA2-5: </t>
  </si>
  <si>
    <t>B_QB1: FA2-5: </t>
  </si>
  <si>
    <t>B_QB2: FA2-5: </t>
  </si>
  <si>
    <t>B_QB3: FA2-5: </t>
  </si>
  <si>
    <t>B_QB4: FA2-5: </t>
  </si>
  <si>
    <t>B_QB5: FA2-5: </t>
  </si>
  <si>
    <t>B_Other_QBs: FA2-5: </t>
  </si>
  <si>
    <t>B_RB1: FA2-5: </t>
  </si>
  <si>
    <t>B_RB2: FA2-5: </t>
  </si>
  <si>
    <t>B_RB3: FA2-5: </t>
  </si>
  <si>
    <t>B_RB4: FA2-5: </t>
  </si>
  <si>
    <t>B_RB5: FA2-5: </t>
  </si>
  <si>
    <t>B_RB6: FA2-5: </t>
  </si>
  <si>
    <t>B_Other_RBs: FA2-5: </t>
  </si>
  <si>
    <t>B_RC1: FA2-5: </t>
  </si>
  <si>
    <t>B_RC2: FA2-5: </t>
  </si>
  <si>
    <t>B_RC3: FA2-5: </t>
  </si>
  <si>
    <t>B_RC4: FA2-5: </t>
  </si>
  <si>
    <t>B_RC5: FA2-5: </t>
  </si>
  <si>
    <t>B_RC6: FA2-5: </t>
  </si>
  <si>
    <t>B_Other_RCs: FA2-5: </t>
  </si>
  <si>
    <t>B_PK1: FA2-5: </t>
  </si>
  <si>
    <t>B_PK2: FA2-5: </t>
  </si>
  <si>
    <t>B_Other_PKs: FA2-5: </t>
  </si>
  <si>
    <t>B_DU1: FA2-5: </t>
  </si>
  <si>
    <t>B_DU2: FA2-5: </t>
  </si>
  <si>
    <t>B_DU3: FA2-5: </t>
  </si>
  <si>
    <t>B_DU4: FA2-5: </t>
  </si>
  <si>
    <t>B_Other_DUs: FA2-5: </t>
  </si>
  <si>
    <t>Date: FA2-5: </t>
  </si>
  <si>
    <t>Time: FA2-5: </t>
  </si>
  <si>
    <t>Coach: FA2-5: </t>
  </si>
  <si>
    <t>Coach: Dan Campbell</t>
  </si>
  <si>
    <t>A_QB4: A_QB3: </t>
  </si>
  <si>
    <t>A_QB5: A_QB3: </t>
  </si>
  <si>
    <t>A_Other_QBs: A_QB3: </t>
  </si>
  <si>
    <t>A_RB1: A_QB3: </t>
  </si>
  <si>
    <t>A_RB2: A_QB3: </t>
  </si>
  <si>
    <t>A_RB3: A_QB3: </t>
  </si>
  <si>
    <t>A_RB4: A_QB3: </t>
  </si>
  <si>
    <t>A_RB5: A_QB3: </t>
  </si>
  <si>
    <t>A_RB6: A_QB3: </t>
  </si>
  <si>
    <t>A_Other_RBs: A_QB3: </t>
  </si>
  <si>
    <t>A_RC1: A_QB3: </t>
  </si>
  <si>
    <t>A_RC2: A_QB3: </t>
  </si>
  <si>
    <t>A_RC3: A_QB3: </t>
  </si>
  <si>
    <t>A_RC4: A_QB3: </t>
  </si>
  <si>
    <t>A_RC5: A_QB3: </t>
  </si>
  <si>
    <t>A_RC6: A_QB3: </t>
  </si>
  <si>
    <t>A_Other_RCs: A_QB3: </t>
  </si>
  <si>
    <t>A_PK1: A_QB3: </t>
  </si>
  <si>
    <t>A_PK2: A_QB3: </t>
  </si>
  <si>
    <t>A_Other_PKs: A_QB3: </t>
  </si>
  <si>
    <t>A_DU1: A_QB3: </t>
  </si>
  <si>
    <t>A_DU2: A_QB3: </t>
  </si>
  <si>
    <t>A_DU3: A_QB3: </t>
  </si>
  <si>
    <t>A_DU4: A_QB3: </t>
  </si>
  <si>
    <t>A_Other_DUs: A_QB3: </t>
  </si>
  <si>
    <t>PlayerDrop1: A_QB3: </t>
  </si>
  <si>
    <t>FA1-1: A_QB3: </t>
  </si>
  <si>
    <t>FA1-2: A_QB3: </t>
  </si>
  <si>
    <t>FA1-3: A_QB3: </t>
  </si>
  <si>
    <t>FA1-4: A_QB3: </t>
  </si>
  <si>
    <t>FA1-5: A_QB3: </t>
  </si>
  <si>
    <t>FA1-6: A_QB3: </t>
  </si>
  <si>
    <t>Other Rd. 1 FA's: A_QB3: </t>
  </si>
  <si>
    <t>PlayerDrop2: A_QB3: </t>
  </si>
  <si>
    <t>FA2-1: A_QB3: </t>
  </si>
  <si>
    <t>FA2-2: A_QB3: </t>
  </si>
  <si>
    <t>FA2-3: A_QB3: </t>
  </si>
  <si>
    <t>FA2-4: A_QB3: </t>
  </si>
  <si>
    <t>FA2-5: A_QB3: </t>
  </si>
  <si>
    <t>FA2-6: A_QB3: </t>
  </si>
  <si>
    <t>Other Rd. 2 FA's: A_QB3: </t>
  </si>
  <si>
    <t>Trade1Received: A_QB3: </t>
  </si>
  <si>
    <t>Trade1From: A_QB3: </t>
  </si>
  <si>
    <t>Trade1For: A_QB3: </t>
  </si>
  <si>
    <t>Trade2Received: A_QB3: </t>
  </si>
  <si>
    <t>Trade2From: A_QB3: </t>
  </si>
  <si>
    <t>Trade2For: A_QB3: </t>
  </si>
  <si>
    <t>Trade3Received: A_QB3: </t>
  </si>
  <si>
    <t>Trade3From: A_QB3: </t>
  </si>
  <si>
    <t>Trade3For: A_QB3: </t>
  </si>
  <si>
    <t>Trade4Received: A_QB3: </t>
  </si>
  <si>
    <t>Trade4From: A_QB3: </t>
  </si>
  <si>
    <t>Trade4For: A_QB3: </t>
  </si>
  <si>
    <t>Trade5Received: A_QB3: </t>
  </si>
  <si>
    <t>Trade5From: A_QB3: </t>
  </si>
  <si>
    <t>Trade5For: A_QB3: </t>
  </si>
  <si>
    <t>Trade6Received: A_QB3: </t>
  </si>
  <si>
    <t>CoachRequest1: CoachDrop: </t>
  </si>
  <si>
    <t>CoachRequest2: CoachDrop: </t>
  </si>
  <si>
    <t>CoachRequest3: CoachDrop: </t>
  </si>
  <si>
    <t>Other Coach requests: CoachDrop: </t>
  </si>
  <si>
    <t>CheckThis: CoachDrop: </t>
  </si>
  <si>
    <t>B_QB1: CoachDrop: </t>
  </si>
  <si>
    <t>B_QB2: CoachDrop: </t>
  </si>
  <si>
    <t>B_QB3: CoachDrop: </t>
  </si>
  <si>
    <t>B_QB4: CoachDrop: </t>
  </si>
  <si>
    <t>B_QB5: CoachDrop: </t>
  </si>
  <si>
    <t>B_Other_QBs: CoachDrop: </t>
  </si>
  <si>
    <t>B_RB1: CoachDrop: </t>
  </si>
  <si>
    <t>B_RB2: CoachDrop: </t>
  </si>
  <si>
    <t>B_RB3: CoachDrop: </t>
  </si>
  <si>
    <t>B_RB4: CoachDrop: </t>
  </si>
  <si>
    <t>B_RB5: CoachDrop: </t>
  </si>
  <si>
    <t>B_RB6: CoachDrop: </t>
  </si>
  <si>
    <t>B_Other_RBs: CoachDrop: </t>
  </si>
  <si>
    <t>B_RC1: CoachDrop: </t>
  </si>
  <si>
    <t>B_RC2: CoachDrop: </t>
  </si>
  <si>
    <t>B_RC3: CoachDrop: </t>
  </si>
  <si>
    <t>B_RC4: CoachDrop: </t>
  </si>
  <si>
    <t>B_RC5: CoachDrop: </t>
  </si>
  <si>
    <t>B_RC6: CoachDrop: </t>
  </si>
  <si>
    <t>B_Other_RCs: CoachDrop: </t>
  </si>
  <si>
    <t>B_PK1: CoachDrop: </t>
  </si>
  <si>
    <t>B_PK2: CoachDrop: </t>
  </si>
  <si>
    <t>B_Other_PKs: CoachDrop: </t>
  </si>
  <si>
    <t>B_DU1: CoachDrop: </t>
  </si>
  <si>
    <t>B_DU2: CoachDrop: </t>
  </si>
  <si>
    <t>B_DU3: CoachDrop: </t>
  </si>
  <si>
    <t>B_DU4: CoachDrop: </t>
  </si>
  <si>
    <t>B_Other_DUs: CoachDrop: </t>
  </si>
  <si>
    <t>Date: CoachDrop: </t>
  </si>
  <si>
    <t>Time: CoachDrop: </t>
  </si>
  <si>
    <t>Coach: CoachDrop: </t>
  </si>
  <si>
    <t>A_QB1: CoachDrop: </t>
  </si>
  <si>
    <t>A_QB2: CoachDrop: </t>
  </si>
  <si>
    <t>A_QB3: CoachDrop: </t>
  </si>
  <si>
    <t>A_QB4: CoachDrop: </t>
  </si>
  <si>
    <t>A_QB5: CoachDrop: </t>
  </si>
  <si>
    <t>A_Other_QBs: CoachDrop: </t>
  </si>
  <si>
    <t>A_RB1: CoachDrop: </t>
  </si>
  <si>
    <t>A_RB2: CoachDrop: </t>
  </si>
  <si>
    <t>A_RB3: CoachDrop: </t>
  </si>
  <si>
    <t>A_RB4: CoachDrop: </t>
  </si>
  <si>
    <t>A_RB5: CoachDrop: </t>
  </si>
  <si>
    <t>A_RB6: CoachDrop: </t>
  </si>
  <si>
    <t>A_Other_RBs: CoachDrop: </t>
  </si>
  <si>
    <t>A_RC1: CoachDrop: </t>
  </si>
  <si>
    <t>A_RC2: CoachDrop: </t>
  </si>
  <si>
    <t>A_RC3: CoachDrop: </t>
  </si>
  <si>
    <t>A_RC4: CoachDrop: </t>
  </si>
  <si>
    <t>A_RC5: CoachDrop: </t>
  </si>
  <si>
    <t>A_RC6: CoachDrop: </t>
  </si>
  <si>
    <t>A_Other_RCs: CoachDrop: </t>
  </si>
  <si>
    <t>A_PK1: CoachDrop: </t>
  </si>
  <si>
    <t>A_DU2: A_DU1: </t>
  </si>
  <si>
    <t>A_DU3: A_DU1: </t>
  </si>
  <si>
    <t>A_DU4: A_DU1: </t>
  </si>
  <si>
    <t>A_Other_DUs: A_DU1: </t>
  </si>
  <si>
    <t>PlayerDrop1: A_DU1: </t>
  </si>
  <si>
    <t>FA1-1: A_DU1: </t>
  </si>
  <si>
    <t>FA1-2: A_DU1: </t>
  </si>
  <si>
    <t>FA1-3: A_DU1: </t>
  </si>
  <si>
    <t>FA1-4: A_DU1: </t>
  </si>
  <si>
    <t>Cameron Dicker</t>
  </si>
  <si>
    <t>FA1-5: A_DU1: </t>
  </si>
  <si>
    <t>FA1-6: A_DU1: </t>
  </si>
  <si>
    <t>Other Rd. 1 FA's: A_DU1: </t>
  </si>
  <si>
    <t>PlayerDrop2: A_DU1: </t>
  </si>
  <si>
    <t>FA2-1: A_DU1: </t>
  </si>
  <si>
    <t>FA2-2: A_DU1: </t>
  </si>
  <si>
    <t>FA2-3: A_DU1: </t>
  </si>
  <si>
    <t>FA2-4: A_DU1: </t>
  </si>
  <si>
    <t>FA2-5: A_DU1: </t>
  </si>
  <si>
    <t>FA2-6: A_DU1: </t>
  </si>
  <si>
    <t>Other Rd. 2 FA's: A_DU1: </t>
  </si>
  <si>
    <t>Trade1Received: A_DU1: </t>
  </si>
  <si>
    <t>Trade1From: A_DU1: </t>
  </si>
  <si>
    <t>Trade1For: A_DU1: </t>
  </si>
  <si>
    <t>Trade2Received: A_DU1: </t>
  </si>
  <si>
    <t>Trade2From: A_DU1: </t>
  </si>
  <si>
    <t>Trade2For: A_DU1: </t>
  </si>
  <si>
    <t>Trade3Received: A_DU1: </t>
  </si>
  <si>
    <t>Trade3From: A_DU1: </t>
  </si>
  <si>
    <t>Trade3For: A_DU1: </t>
  </si>
  <si>
    <t>Trade4Received: A_DU1: </t>
  </si>
  <si>
    <t>Trade4From: A_DU1: </t>
  </si>
  <si>
    <t>Trade4For: A_DU1: </t>
  </si>
  <si>
    <t>Trade5Received: A_DU1: </t>
  </si>
  <si>
    <t>Trade5From: A_DU1: </t>
  </si>
  <si>
    <t>Trade5For: A_DU1: </t>
  </si>
  <si>
    <t>Trade6Received: A_DU1: </t>
  </si>
  <si>
    <t>Trade6From: A_DU1: </t>
  </si>
  <si>
    <t>Trade6For: A_DU1: </t>
  </si>
  <si>
    <t>CoachDrop: A_DU1: </t>
  </si>
  <si>
    <t>CoachRequest1: A_DU1: </t>
  </si>
  <si>
    <t>CoachRequest2: A_DU1: </t>
  </si>
  <si>
    <t>CoachRequest3: A_DU1: </t>
  </si>
  <si>
    <t>Other Coach requests: A_DU1: </t>
  </si>
  <si>
    <t>CheckThis: A_DU1: </t>
  </si>
  <si>
    <t>B_QB1: A_DU1: </t>
  </si>
  <si>
    <t>B_QB2: A_DU1: </t>
  </si>
  <si>
    <t>B_QB3: A_DU1: </t>
  </si>
  <si>
    <t>B_QB4: A_DU1: </t>
  </si>
  <si>
    <t>B_QB5: A_DU1: </t>
  </si>
  <si>
    <t>B_Other_QBs: A_DU1: </t>
  </si>
  <si>
    <t>B_RB1: A_DU1: </t>
  </si>
  <si>
    <t>B_RB2: A_DU1: </t>
  </si>
  <si>
    <t>B_RB3: A_DU1: </t>
  </si>
  <si>
    <t>B_RB4: A_DU1: </t>
  </si>
  <si>
    <t>B_RB5: A_DU1: </t>
  </si>
  <si>
    <t>B_RB6: A_DU1: </t>
  </si>
  <si>
    <t>B_Other_RBs: A_DU1: </t>
  </si>
  <si>
    <t>B_RC4: B_RC3: </t>
  </si>
  <si>
    <t>B_RC5: B_RC3: </t>
  </si>
  <si>
    <t>B_RC6: B_RC3: </t>
  </si>
  <si>
    <t>B_Other_RCs: B_RC3: </t>
  </si>
  <si>
    <t>B_PK1: B_RC3: </t>
  </si>
  <si>
    <t>B_PK2: B_RC3: </t>
  </si>
  <si>
    <t>B_Other_PKs: B_RC3: </t>
  </si>
  <si>
    <t>B_DU1: B_RC3: </t>
  </si>
  <si>
    <t>B_DU2: B_RC3: </t>
  </si>
  <si>
    <t>B_DU3: B_RC3: </t>
  </si>
  <si>
    <t>B_DU4: B_RC3: </t>
  </si>
  <si>
    <t>B_Other_DUs: B_RC3: </t>
  </si>
  <si>
    <t>Date: B_RC3: </t>
  </si>
  <si>
    <t>Time: B_RC3: </t>
  </si>
  <si>
    <t>Coach: B_RC3: </t>
  </si>
  <si>
    <t>A_QB1: B_RC3: </t>
  </si>
  <si>
    <t>A_QB2: B_RC3: </t>
  </si>
  <si>
    <t>A_QB3: B_RC3: </t>
  </si>
  <si>
    <t>A_QB4: B_RC3: </t>
  </si>
  <si>
    <t>A_QB5: B_RC3: </t>
  </si>
  <si>
    <t>A_Other_QBs: B_RC3: </t>
  </si>
  <si>
    <t>A_RB1: B_RC3: </t>
  </si>
  <si>
    <t>A_RB2: B_RC3: </t>
  </si>
  <si>
    <t>A_RB3: B_RC3: </t>
  </si>
  <si>
    <t>A_RB4: B_RC3: </t>
  </si>
  <si>
    <t>A_RB5: B_RC3: </t>
  </si>
  <si>
    <t>A_RB6: B_RC3: </t>
  </si>
  <si>
    <t>A_Other_RBs: B_RC3: </t>
  </si>
  <si>
    <t>A_RC1: B_RC3: </t>
  </si>
  <si>
    <t>A_RC2: B_RC3: </t>
  </si>
  <si>
    <t>A_RC3: B_RC3: </t>
  </si>
  <si>
    <t>A_RC4: B_RC3: </t>
  </si>
  <si>
    <t>A_RC5: B_RC3: </t>
  </si>
  <si>
    <t>A_RC6: B_RC3: </t>
  </si>
  <si>
    <t>A_Other_RCs: B_RC3: </t>
  </si>
  <si>
    <t>A_PK1: B_RC3: </t>
  </si>
  <si>
    <t>A_PK2: B_RC3: </t>
  </si>
  <si>
    <t>A_Other_PKs: B_RC3: </t>
  </si>
  <si>
    <t>A_DU1: B_RC3: </t>
  </si>
  <si>
    <t>A_DU2: B_RC3: </t>
  </si>
  <si>
    <t>A_DU3: B_RC3: </t>
  </si>
  <si>
    <t>A_DU4: B_RC3: </t>
  </si>
  <si>
    <t>A_Other_DUs: B_RC3: </t>
  </si>
  <si>
    <t>PlayerDrop1: B_RC3: </t>
  </si>
  <si>
    <t>FA1-1: B_RC3: </t>
  </si>
  <si>
    <t>FA1-2: B_RC3: </t>
  </si>
  <si>
    <t>FA1-3: B_RC3: </t>
  </si>
  <si>
    <t>FA1-4: B_RC3: </t>
  </si>
  <si>
    <t>FA1-5: B_RC3: </t>
  </si>
  <si>
    <t>FA1-6: B_RC3: </t>
  </si>
  <si>
    <t>Other Rd. 1 FA's: B_RC3: </t>
  </si>
  <si>
    <t>PlayerDrop2: B_RC3: </t>
  </si>
  <si>
    <t>FA2-1: B_RC3: </t>
  </si>
  <si>
    <t>FA2-2: B_RC3: </t>
  </si>
  <si>
    <t>FA2-3: B_RC3: </t>
  </si>
  <si>
    <t>FA2-4: B_RC3: </t>
  </si>
  <si>
    <t>FA2-5: B_RC3: </t>
  </si>
  <si>
    <t>Trade1From: Trade1Received: </t>
  </si>
  <si>
    <t>Trade1For: Trade1Received: </t>
  </si>
  <si>
    <t>Trade2Received: Trade1Received: </t>
  </si>
  <si>
    <t>Trade2From: Trade1Received: </t>
  </si>
  <si>
    <t>Trade2For: Trade1Received: </t>
  </si>
  <si>
    <t>Trade3Received: Trade1Received: </t>
  </si>
  <si>
    <t>Trade3From: Trade1Received: </t>
  </si>
  <si>
    <t>Trade3For: Trade1Received: </t>
  </si>
  <si>
    <t>Trade4Received: Trade1Received: </t>
  </si>
  <si>
    <t>Trade4From: Trade1Received: </t>
  </si>
  <si>
    <t>Trade4For: Trade1Received: </t>
  </si>
  <si>
    <t>Trade5Received: Trade1Received: </t>
  </si>
  <si>
    <t>Trade5From: Trade1Received: </t>
  </si>
  <si>
    <t>Trade5For: Trade1Received: </t>
  </si>
  <si>
    <t>Trade6Received: Trade1Received: </t>
  </si>
  <si>
    <t>Trade6From: Trade1Received: </t>
  </si>
  <si>
    <t>Trade6For: Trade1Received: </t>
  </si>
  <si>
    <t>CoachDrop: Trade1Received: </t>
  </si>
  <si>
    <t>CoachRequest1: Trade1Received: </t>
  </si>
  <si>
    <t>CoachRequest2: Trade1Received: </t>
  </si>
  <si>
    <t>CoachRequest3: Trade1Received: </t>
  </si>
  <si>
    <t>Other Coach requests: Trade1Received: </t>
  </si>
  <si>
    <t>CheckThis: Trade1Received: </t>
  </si>
  <si>
    <t>B_QB1: Trade1Received: </t>
  </si>
  <si>
    <t>B_QB2: Trade1Received: </t>
  </si>
  <si>
    <t>B_QB3: Trade1Received: </t>
  </si>
  <si>
    <t>B_QB4: Trade1Received: </t>
  </si>
  <si>
    <t>B_QB5: Trade1Received: </t>
  </si>
  <si>
    <t>B_Other_QBs: Trade1Received: </t>
  </si>
  <si>
    <t>B_RB1: Trade1Received: </t>
  </si>
  <si>
    <t>B_RB2: Trade1Received: </t>
  </si>
  <si>
    <t>B_RB3: Trade1Received: </t>
  </si>
  <si>
    <t>B_RB4: Trade1Received: </t>
  </si>
  <si>
    <t>B_RB5: Trade1Received: </t>
  </si>
  <si>
    <t>B_RB6: Trade1Received: </t>
  </si>
  <si>
    <t>B_Other_RBs: Trade1Received: </t>
  </si>
  <si>
    <t>B_RC1: Trade1Received: </t>
  </si>
  <si>
    <t>B_RC2: Trade1Received: </t>
  </si>
  <si>
    <t>B_RC3: Trade1Received: </t>
  </si>
  <si>
    <t>B_RC4: Trade1Received: </t>
  </si>
  <si>
    <t>B_RC5: Trade1Received: </t>
  </si>
  <si>
    <t>B_RC6: Trade1Received: </t>
  </si>
  <si>
    <t>B_Other_RCs: Trade1Received: </t>
  </si>
  <si>
    <t>B_PK1: Trade1Received: </t>
  </si>
  <si>
    <t>B_PK2: Trade1Received: </t>
  </si>
  <si>
    <t>B_Other_PKs: Trade1Received: </t>
  </si>
  <si>
    <t>B_DU1: Trade1Received: </t>
  </si>
  <si>
    <t>B_DU2: Trade1Received: </t>
  </si>
  <si>
    <t>B_DU3: Trade1Received: </t>
  </si>
  <si>
    <t>B_DU4: Trade1Received: </t>
  </si>
  <si>
    <t>B_Other_DUs: Trade1Received: </t>
  </si>
  <si>
    <t>Date: Trade1Received: </t>
  </si>
  <si>
    <t>Time: Trade1Received: </t>
  </si>
  <si>
    <t>Coach: Trade1Received: </t>
  </si>
  <si>
    <t>A_QB1: Trade1Received: </t>
  </si>
  <si>
    <t>A_QB2: Trade1Received: </t>
  </si>
  <si>
    <t>A_QB3: Trade1Received: </t>
  </si>
  <si>
    <t>Jake Bates</t>
  </si>
  <si>
    <t>Nick Folk</t>
  </si>
  <si>
    <t>Matt Nagy</t>
  </si>
  <si>
    <t>Steve Spagnuolo</t>
  </si>
  <si>
    <t>Frank Smith</t>
  </si>
  <si>
    <t>Anthony Weaver</t>
  </si>
  <si>
    <t>Kevin O'Connell</t>
  </si>
  <si>
    <t>Wes Phillips</t>
  </si>
  <si>
    <t>Brian Flores</t>
  </si>
  <si>
    <t>Sean McVay</t>
  </si>
  <si>
    <t>Mike LaFleur</t>
  </si>
  <si>
    <t>Chris Shula</t>
  </si>
  <si>
    <t>Aaron Jones</t>
  </si>
  <si>
    <t>De'Von Achane</t>
  </si>
  <si>
    <t>Jonnu Smith</t>
  </si>
  <si>
    <t>Jordan Addison</t>
  </si>
  <si>
    <t>Kareem Hunt</t>
  </si>
  <si>
    <t>Patrick Mahomes</t>
  </si>
  <si>
    <t>Samaje Perine</t>
  </si>
  <si>
    <t>Travis Kelce</t>
  </si>
  <si>
    <t>Tre Tucker</t>
  </si>
  <si>
    <t>Tutu Atwell</t>
  </si>
  <si>
    <t>Jason Sanders</t>
  </si>
  <si>
    <t>Joshua Karty</t>
  </si>
  <si>
    <t>A_QB3: Daniel Jones</t>
  </si>
  <si>
    <t>B_QB3: Daniel Jones</t>
  </si>
  <si>
    <t>Cooper Kupp</t>
  </si>
  <si>
    <t>Points Differential</t>
  </si>
  <si>
    <t>Games Behind</t>
  </si>
  <si>
    <t>Caleb Williams</t>
  </si>
  <si>
    <t>CeeDee Lamb</t>
  </si>
  <si>
    <t>Keenan Allen</t>
  </si>
  <si>
    <t>Puka Nacua</t>
  </si>
  <si>
    <t>Trey Benson</t>
  </si>
  <si>
    <t>Tua Tagovailoa</t>
  </si>
  <si>
    <t>Brian Schottenheimer</t>
  </si>
  <si>
    <t>Mike Zimmer</t>
  </si>
  <si>
    <t>Eric Washington</t>
  </si>
  <si>
    <t>Cairo Santos</t>
  </si>
  <si>
    <t>A_RC1: CeeDee Lamb</t>
  </si>
  <si>
    <t>B_RC1: CeeDee Lamb</t>
  </si>
  <si>
    <t>A_RC5:</t>
  </si>
  <si>
    <t>B_RC5:</t>
  </si>
  <si>
    <t>Cooper Rush</t>
  </si>
  <si>
    <t>Jahan Dotson</t>
  </si>
  <si>
    <t>Mack Hollins</t>
  </si>
  <si>
    <t>Marquez Valdes-Scantling</t>
  </si>
  <si>
    <t>T.J. Hockenson</t>
  </si>
  <si>
    <t>A_QB5: Michael Penix Jr.</t>
  </si>
  <si>
    <t>A_RB1: Saquon Barkley</t>
  </si>
  <si>
    <t>A_RC1: Justin Jefferson</t>
  </si>
  <si>
    <t>A_DU1: Vikings</t>
  </si>
  <si>
    <t>A_DU2: 49ers</t>
  </si>
  <si>
    <t>B_QB5: Michael Penix Jr.</t>
  </si>
  <si>
    <t>B_RB1: Saquon Barkley</t>
  </si>
  <si>
    <t>B_RC1: Justin Jefferson</t>
  </si>
  <si>
    <t>Coach: John Harbaugh</t>
  </si>
  <si>
    <t>A_QB1: Justin Herbert</t>
  </si>
  <si>
    <t>A_PK1: Chase McLaughlin</t>
  </si>
  <si>
    <t>B_QB1: Justin Herbert</t>
  </si>
  <si>
    <t>B_PK1: Chase McLaughlin</t>
  </si>
  <si>
    <t>A_QB3: Aaron Rodgers</t>
  </si>
  <si>
    <t>B_QB3: Aaron Rodgers</t>
  </si>
  <si>
    <t>A_QB5: Drew Lock</t>
  </si>
  <si>
    <t>A_RB3: D'Andre Swift</t>
  </si>
  <si>
    <t>A_PK1: Brandon Aubrey</t>
  </si>
  <si>
    <t>B_QB5: Drew Lock</t>
  </si>
  <si>
    <t>B_RB3: D'Andre Swift</t>
  </si>
  <si>
    <t>B_PK1: Brandon Aubrey</t>
  </si>
  <si>
    <t>Coach: Sean McDermott</t>
  </si>
  <si>
    <t>A_QB1: Jalen Hurts</t>
  </si>
  <si>
    <t>B_QB1: Jalen Hurts</t>
  </si>
  <si>
    <t>A_QB1: Sam Darnold</t>
  </si>
  <si>
    <t>A_RC1: Amon-Ra St. Brown</t>
  </si>
  <si>
    <t>B_QB1: Sam Darnold</t>
  </si>
  <si>
    <t>B_RC1: Amon-Ra St. Brown</t>
  </si>
  <si>
    <t>Coach: Andy Reid</t>
  </si>
  <si>
    <t>Kyle Shanahan</t>
  </si>
  <si>
    <t>Nick Sorensen</t>
  </si>
  <si>
    <t>Mike Tomlin</t>
  </si>
  <si>
    <t>Arthur Smith</t>
  </si>
  <si>
    <t>Teryl Austin</t>
  </si>
  <si>
    <t>Calvin Austin III</t>
  </si>
  <si>
    <t>Cordarrelle Patterson</t>
  </si>
  <si>
    <t>Deebo Samuel</t>
  </si>
  <si>
    <t>Derius Davis</t>
  </si>
  <si>
    <t>George Kittle</t>
  </si>
  <si>
    <t>Gus Edwards</t>
  </si>
  <si>
    <t>Jameson Williams</t>
  </si>
  <si>
    <t>Jaylen Warren</t>
  </si>
  <si>
    <t>Mac Jones</t>
  </si>
  <si>
    <t>Noah Gray</t>
  </si>
  <si>
    <t>Pat Freiermuth</t>
  </si>
  <si>
    <t>Russell Wilson</t>
  </si>
  <si>
    <t>Trey Lance</t>
  </si>
  <si>
    <t>Will Levis</t>
  </si>
  <si>
    <t>Chris Boswell</t>
  </si>
  <si>
    <t>Jake Moody</t>
  </si>
  <si>
    <t>Coach: Nick Sirianni</t>
  </si>
  <si>
    <t>Coach: Mike Tomlin</t>
  </si>
  <si>
    <t>A_QB1: Patrick Mahomes</t>
  </si>
  <si>
    <t>A_RC1: A.J. Brown</t>
  </si>
  <si>
    <t>A_RC2: Cooper Kupp</t>
  </si>
  <si>
    <t>A_PK1: Jake Moody</t>
  </si>
  <si>
    <t>B_QB1: Patrick Mahomes</t>
  </si>
  <si>
    <t>B_RC1: A.J. Brown</t>
  </si>
  <si>
    <t>B_RC2: Cooper Kupp</t>
  </si>
  <si>
    <t>B_PK1: Jake Moody</t>
  </si>
  <si>
    <t>A_PK1: Chris Boswell</t>
  </si>
  <si>
    <t>B_PK1: Chris Boswell</t>
  </si>
  <si>
    <t>A_RB2: Najee Harris</t>
  </si>
  <si>
    <t>B_RB2: Najee Harris</t>
  </si>
  <si>
    <t>Coach: Dan Quinn</t>
  </si>
  <si>
    <t>A_PK1: Jake Bates</t>
  </si>
  <si>
    <t>A_PK2: Austin Seibert</t>
  </si>
  <si>
    <t>B_PK1: Jake Bates</t>
  </si>
  <si>
    <t>B_PK2: Austin Seibert</t>
  </si>
  <si>
    <t>A_QB2: Jayden Daniels</t>
  </si>
  <si>
    <t>B_QB2: Jayden Daniels</t>
  </si>
  <si>
    <t>A_RB1: De'Von Achane</t>
  </si>
  <si>
    <t>A_RC2: Jaxon Smith-Njigba</t>
  </si>
  <si>
    <t>B_RB1: De'Von Achane</t>
  </si>
  <si>
    <t>B_RC2: Jaxon Smith-Njigba</t>
  </si>
  <si>
    <t>A_QB2: Jameis Winston</t>
  </si>
  <si>
    <t>B_QB2: Jameis Winston</t>
  </si>
  <si>
    <t>A_RB4: Cam Akers</t>
  </si>
  <si>
    <t>A_QB2: Geno Smith</t>
  </si>
  <si>
    <t>B_QB2: Geno Smith</t>
  </si>
  <si>
    <t>Nick Chubb</t>
  </si>
  <si>
    <t>D.K. Metcalf</t>
  </si>
  <si>
    <t>Jameis Winston</t>
  </si>
  <si>
    <t>Brock Bowers</t>
  </si>
  <si>
    <t>Anders Carlson</t>
  </si>
  <si>
    <t>Daniel Carlson</t>
  </si>
  <si>
    <t>Christian Watson</t>
  </si>
  <si>
    <t>Mike Macdonald</t>
  </si>
  <si>
    <t>Ryan Grubb</t>
  </si>
  <si>
    <t>Aden Durde</t>
  </si>
  <si>
    <t>Thomas Brown</t>
  </si>
  <si>
    <t>Matt LaFleur</t>
  </si>
  <si>
    <t>Adam Stenavich</t>
  </si>
  <si>
    <t>Jeff Hafley</t>
  </si>
  <si>
    <t>Kevin Stefanski</t>
  </si>
  <si>
    <t>Ken Dorsey</t>
  </si>
  <si>
    <t>Jim Schwartz</t>
  </si>
  <si>
    <t>Antonio Pierce</t>
  </si>
  <si>
    <t>Scott Turner</t>
  </si>
  <si>
    <t>Patrick Graham</t>
  </si>
  <si>
    <t>AJ Barner</t>
  </si>
  <si>
    <t>Ameer Abdullah</t>
  </si>
  <si>
    <t>Chris Brooks</t>
  </si>
  <si>
    <t>Colby Parkinson</t>
  </si>
  <si>
    <t>David Njoku</t>
  </si>
  <si>
    <t>Jakobi Meyers</t>
  </si>
  <si>
    <t>JuJu Smith-Schuster</t>
  </si>
  <si>
    <t>Julian Hill</t>
  </si>
  <si>
    <t>Justin Fields</t>
  </si>
  <si>
    <t>KaVontae Turpin</t>
  </si>
  <si>
    <t>Kenneth Walker III</t>
  </si>
  <si>
    <t>Kyle Juszczyk</t>
  </si>
  <si>
    <t>Luke Schoonmaker</t>
  </si>
  <si>
    <t>Michael Mayer</t>
  </si>
  <si>
    <t>Tim Patrick</t>
  </si>
  <si>
    <t>Tucker Fisk</t>
  </si>
  <si>
    <t>Tyler Boyd</t>
  </si>
  <si>
    <t>Brandon McManus</t>
  </si>
  <si>
    <t>Dustin Hopkins</t>
  </si>
  <si>
    <t>Jason Myers</t>
  </si>
  <si>
    <t>A_RB4: Alexander Mattison</t>
  </si>
  <si>
    <t>A_RC4: George Kittle</t>
  </si>
  <si>
    <t>B_RC4: George Kittle</t>
  </si>
  <si>
    <t>Coach: Jim Harbaugh</t>
  </si>
  <si>
    <t>A_QB2: Baker Mayfield</t>
  </si>
  <si>
    <t>A_QB4: Drake Maye</t>
  </si>
  <si>
    <t>A_RB6: Tyjae Spears</t>
  </si>
  <si>
    <t>A_RC1: Malik Nabers</t>
  </si>
  <si>
    <t>A_RC4: Jaylen Waddle</t>
  </si>
  <si>
    <t>A_RC5: Xavier Worthy</t>
  </si>
  <si>
    <t>A_DU1: Chiefs</t>
  </si>
  <si>
    <t>A_DU2: Chargers</t>
  </si>
  <si>
    <t>B_QB2: Baker Mayfield</t>
  </si>
  <si>
    <t>B_QB4: Drake Maye</t>
  </si>
  <si>
    <t>B_RB6: Tyjae Spears</t>
  </si>
  <si>
    <t>B_RC1: Malik Nabers</t>
  </si>
  <si>
    <t>B_RC4: Jaylen Waddle</t>
  </si>
  <si>
    <t>B_RC5: Xavier Worthy</t>
  </si>
  <si>
    <t>B_DU1: Chiefs</t>
  </si>
  <si>
    <t>B_DU2: Chargers</t>
  </si>
  <si>
    <t>A_PK1: Cameron Dicker</t>
  </si>
  <si>
    <t>B_PK1: Cameron Dicker</t>
  </si>
  <si>
    <t>Marvin Harrison Jr.</t>
  </si>
  <si>
    <t>James Conner</t>
  </si>
  <si>
    <t>Bucky Irving</t>
  </si>
  <si>
    <t>Chuba Hubbard</t>
  </si>
  <si>
    <t>Tommy DeVito</t>
  </si>
  <si>
    <t>Brandon Allen</t>
  </si>
  <si>
    <t>Rachaad White</t>
  </si>
  <si>
    <t>Todd Bowles</t>
  </si>
  <si>
    <t>Liam Coen</t>
  </si>
  <si>
    <t>Brian Daboll</t>
  </si>
  <si>
    <t>Mike Kafka</t>
  </si>
  <si>
    <t>Shane Bowen</t>
  </si>
  <si>
    <t>Jonathan Gannon</t>
  </si>
  <si>
    <t>Drew Petzing</t>
  </si>
  <si>
    <t>Nick Rallis</t>
  </si>
  <si>
    <t>Dave Canales</t>
  </si>
  <si>
    <t>Brad Idzik</t>
  </si>
  <si>
    <t>Ejiro Evero</t>
  </si>
  <si>
    <t>Adam Thielen</t>
  </si>
  <si>
    <t>Cade Otton</t>
  </si>
  <si>
    <t>David Moore</t>
  </si>
  <si>
    <t>Devin Singletary</t>
  </si>
  <si>
    <t>Dontayvion Wicks</t>
  </si>
  <si>
    <t>Emari Demercado</t>
  </si>
  <si>
    <t>Greg Dortch</t>
  </si>
  <si>
    <t>Hunter Luepke</t>
  </si>
  <si>
    <t>Jalen McMillan</t>
  </si>
  <si>
    <t>Jonathon Brooks</t>
  </si>
  <si>
    <t>Michael Wilson</t>
  </si>
  <si>
    <t>Sam LaPorta</t>
  </si>
  <si>
    <t>Sincere McCormick</t>
  </si>
  <si>
    <t>Sterling Shepard</t>
  </si>
  <si>
    <t>Tommy Tremble</t>
  </si>
  <si>
    <t>Trey McBride</t>
  </si>
  <si>
    <t>Tucker Kraft</t>
  </si>
  <si>
    <t>Van Jefferson</t>
  </si>
  <si>
    <t>Wan'Dale Robinson</t>
  </si>
  <si>
    <t>Chad Ryland</t>
  </si>
  <si>
    <t>Eddy Piñeiro</t>
  </si>
  <si>
    <t>Graham Gano</t>
  </si>
  <si>
    <t>Joe Brady</t>
  </si>
  <si>
    <t>Bobby Babich</t>
  </si>
  <si>
    <t>December</t>
  </si>
  <si>
    <t>Zac Taylor</t>
  </si>
  <si>
    <t>Dan Pitcher</t>
  </si>
  <si>
    <t>Lou Anarumo</t>
  </si>
  <si>
    <t>Raheem Morris</t>
  </si>
  <si>
    <t>Zac Robinson</t>
  </si>
  <si>
    <t>Jimmy Lake</t>
  </si>
  <si>
    <t>19-17</t>
  </si>
  <si>
    <t>27-20</t>
  </si>
  <si>
    <t>20-27</t>
  </si>
  <si>
    <t>Doug Pederson</t>
  </si>
  <si>
    <t>Press Taylor</t>
  </si>
  <si>
    <t>Ryan Nielsen</t>
  </si>
  <si>
    <t>Jeff Ulbrich</t>
  </si>
  <si>
    <t>Nathaniel Hackett</t>
  </si>
  <si>
    <t>17-19</t>
  </si>
  <si>
    <t>Darren Rizzi</t>
  </si>
  <si>
    <t>Klint Kubiak</t>
  </si>
  <si>
    <t>Joe Woods</t>
  </si>
  <si>
    <t>Aidan O'Connell</t>
  </si>
  <si>
    <t>Andrei Iosivas</t>
  </si>
  <si>
    <t>Bijan Robinson</t>
  </si>
  <si>
    <t>Braelon Allen</t>
  </si>
  <si>
    <t>Brandin Cooks</t>
  </si>
  <si>
    <t>Brenton Strange</t>
  </si>
  <si>
    <t>Cedrick Wilson Jr.</t>
  </si>
  <si>
    <t>Charlie Woerner</t>
  </si>
  <si>
    <t>Chase Brown</t>
  </si>
  <si>
    <t>Chris Rodriguez</t>
  </si>
  <si>
    <t>Curtis Samuel</t>
  </si>
  <si>
    <t>Darius Slayton</t>
  </si>
  <si>
    <t>Darnell Mooney</t>
  </si>
  <si>
    <t>Dawson Knox</t>
  </si>
  <si>
    <t>Derek Carr</t>
  </si>
  <si>
    <t>Devin Duvernay</t>
  </si>
  <si>
    <t>Drake London</t>
  </si>
  <si>
    <t>Drew Sample</t>
  </si>
  <si>
    <t>Evan Engram</t>
  </si>
  <si>
    <t>Foster Moreau</t>
  </si>
  <si>
    <t>Isaiah Davis</t>
  </si>
  <si>
    <t>Isiah Pacheco</t>
  </si>
  <si>
    <t>Jamaal Williams</t>
  </si>
  <si>
    <t>Ja'Marr Chase</t>
  </si>
  <si>
    <t>James Cook</t>
  </si>
  <si>
    <t>Joe Burrow</t>
  </si>
  <si>
    <t>Josh Whyle</t>
  </si>
  <si>
    <t>Juwan Johnson</t>
  </si>
  <si>
    <t>Kevin Austin</t>
  </si>
  <si>
    <t>Khalil Herbert</t>
  </si>
  <si>
    <t>Khalil Shakir</t>
  </si>
  <si>
    <t>Kimani Vidal</t>
  </si>
  <si>
    <t>Michael Woods II</t>
  </si>
  <si>
    <t>Mike Gesicki</t>
  </si>
  <si>
    <t>MyCole Pruitt</t>
  </si>
  <si>
    <t>Nick Vannett</t>
  </si>
  <si>
    <t>Noah Fant</t>
  </si>
  <si>
    <t>Odell Beckham Jr.</t>
  </si>
  <si>
    <t>Parker Washington</t>
  </si>
  <si>
    <t>Ray-Ray McCloud</t>
  </si>
  <si>
    <t>Stone Smartt</t>
  </si>
  <si>
    <t>Tanner Hudson</t>
  </si>
  <si>
    <t>Tee Higgins</t>
  </si>
  <si>
    <t>Tip Reiman</t>
  </si>
  <si>
    <t>Ty Johnson</t>
  </si>
  <si>
    <t>Tyler Allgeier</t>
  </si>
  <si>
    <t>Tyler Conklin</t>
  </si>
  <si>
    <t>Blake Grupe</t>
  </si>
  <si>
    <t>Cam Little</t>
  </si>
  <si>
    <t>Matthew Wright</t>
  </si>
  <si>
    <t>Tyler Bass</t>
  </si>
  <si>
    <t>A_QB2: Caleb Williams</t>
  </si>
  <si>
    <t>A_QB3: Russell Wilson</t>
  </si>
  <si>
    <t>A_RB1: Breece Hall</t>
  </si>
  <si>
    <t>A_RC3: Jayden Reed</t>
  </si>
  <si>
    <t>A_RC4: Jameson Williams</t>
  </si>
  <si>
    <t>B_QB2: Caleb Williams</t>
  </si>
  <si>
    <t>B_QB3: Russell Wilson</t>
  </si>
  <si>
    <t>B_RB1: Breece Hall</t>
  </si>
  <si>
    <t>B_RC3: Jayden Reed</t>
  </si>
  <si>
    <t>B_RC4: Jameson Williams</t>
  </si>
  <si>
    <t>A_RB1: Bijan Robinson</t>
  </si>
  <si>
    <t>A_RB2: Aaron Jones</t>
  </si>
  <si>
    <t>A_RB4: Tyler Allgeier</t>
  </si>
  <si>
    <t>A_RB5: Delvin Singletary</t>
  </si>
  <si>
    <t>A_RC4: Marvin Harrison Jr.</t>
  </si>
  <si>
    <t>A_RC5: Darnell Mooney</t>
  </si>
  <si>
    <t>B_RB1: Bijan Robinson</t>
  </si>
  <si>
    <t>B_RB2: Aaron Jones</t>
  </si>
  <si>
    <t>B_RB4: Tyler Allgeier</t>
  </si>
  <si>
    <t>B_RB5: Delvin Singletary</t>
  </si>
  <si>
    <t>B_RC4: Marvin Harrison Jr.</t>
  </si>
  <si>
    <t>B_RC5: Darnell Mooney</t>
  </si>
  <si>
    <t>A_QB3: Derek Carr</t>
  </si>
  <si>
    <t>A_RB3: Bucky Irving</t>
  </si>
  <si>
    <t>A_RB5: Zach Charbonnet</t>
  </si>
  <si>
    <t>A_RC1: Tee Higgins</t>
  </si>
  <si>
    <t>A_RC2: Puka Nacua</t>
  </si>
  <si>
    <t>B_QB3: Derek Carr</t>
  </si>
  <si>
    <t>B_RB3: Bucky Irving</t>
  </si>
  <si>
    <t>B_RB5: Zach Charbonnet</t>
  </si>
  <si>
    <t>B_RC1: Tee Higgins</t>
  </si>
  <si>
    <t>B_RC2: Puka Nacua</t>
  </si>
  <si>
    <t>Coach: Kyle Shanahan</t>
  </si>
  <si>
    <t>A_QB1: Joe Burrow</t>
  </si>
  <si>
    <t>A_RC3: Brian Thomas</t>
  </si>
  <si>
    <t>B_QB1: Joe Burrow</t>
  </si>
  <si>
    <t>B_RC3: Brian Thomas</t>
  </si>
  <si>
    <t>A_QB1: Jordan Love</t>
  </si>
  <si>
    <t>A_QB3: Kyler Murray</t>
  </si>
  <si>
    <t>A_RB4: Issac Pacheco</t>
  </si>
  <si>
    <t>A_RC3: Davante Adams</t>
  </si>
  <si>
    <t>A_RC6: Rome Odunze</t>
  </si>
  <si>
    <t>B_QB1: Jordan Love</t>
  </si>
  <si>
    <t>B_QB3: Kyler Murray</t>
  </si>
  <si>
    <t>B_RB4: Issac Pacheco</t>
  </si>
  <si>
    <t>B_RC3: Davante Adams</t>
  </si>
  <si>
    <t>B_RC6: Rome Odunze</t>
  </si>
  <si>
    <t>A_QB3: Aidan O'Connell</t>
  </si>
  <si>
    <t>A_RB1: Chase Brown</t>
  </si>
  <si>
    <t>A_RB2: James Cook</t>
  </si>
  <si>
    <t>A_RB3: Tony Pollard</t>
  </si>
  <si>
    <t>A_RB4: Jaylen Warren</t>
  </si>
  <si>
    <t>A_RB5: Ameer Abdullah</t>
  </si>
  <si>
    <t>B_QB3: Aidan O'Connell</t>
  </si>
  <si>
    <t>B_RB1: Chase Brown</t>
  </si>
  <si>
    <t>B_RB2: James Cook</t>
  </si>
  <si>
    <t>B_RB3: Tony Pollard</t>
  </si>
  <si>
    <t>B_RB4: Jaylen Warren</t>
  </si>
  <si>
    <t>B_RB5: Ameer Abdullah</t>
  </si>
  <si>
    <t>A_DU3: Seahawks</t>
  </si>
  <si>
    <t>B_PK1: Anders Carlson</t>
  </si>
  <si>
    <t>B_DU3: Seahawks</t>
  </si>
  <si>
    <t>A_RC1: Ja'Marr Chase</t>
  </si>
  <si>
    <t>A_RC2: Tyreek Hill</t>
  </si>
  <si>
    <t>B_RC1: Ja'Marr Chase</t>
  </si>
  <si>
    <t>B_RC2: Tyreek Hill</t>
  </si>
  <si>
    <t>Tennessee Titans</t>
  </si>
  <si>
    <t>Allen Lazard</t>
  </si>
  <si>
    <t>Ben Sims</t>
  </si>
  <si>
    <t>Bryce Oliver</t>
  </si>
  <si>
    <t>Collin Johnson</t>
  </si>
  <si>
    <t>Dallin Holker</t>
  </si>
  <si>
    <t>Daniel Bellinger</t>
  </si>
  <si>
    <t>Darrynton Evans</t>
  </si>
  <si>
    <t>Desmond Ridder</t>
  </si>
  <si>
    <t>Deven Thompkins</t>
  </si>
  <si>
    <t>DJ Chark</t>
  </si>
  <si>
    <t>Eric Saubert</t>
  </si>
  <si>
    <t>George Holani</t>
  </si>
  <si>
    <t>Grant Calcaterra</t>
  </si>
  <si>
    <t>Jake Ferguson</t>
  </si>
  <si>
    <t>Jake Haener</t>
  </si>
  <si>
    <t>Jalen Reagor</t>
  </si>
  <si>
    <t>James Proche</t>
  </si>
  <si>
    <t>Jaylen Wright</t>
  </si>
  <si>
    <t>Jeff Wilson</t>
  </si>
  <si>
    <t>Jordan Akins</t>
  </si>
  <si>
    <t>Josh Oliver</t>
  </si>
  <si>
    <t>Kendre Miller</t>
  </si>
  <si>
    <t>Kenneth Gainwell</t>
  </si>
  <si>
    <t>Kenny McIntosh</t>
  </si>
  <si>
    <t>Ke'Shawn Vaughn</t>
  </si>
  <si>
    <t>Kyle Pitts</t>
  </si>
  <si>
    <t>Mike Williams</t>
  </si>
  <si>
    <t>Nick Mullens</t>
  </si>
  <si>
    <t>Patrick Taylor</t>
  </si>
  <si>
    <t>Pharaoh Brown</t>
  </si>
  <si>
    <t>Pierre Strong</t>
  </si>
  <si>
    <t>Ricky Pearsall</t>
  </si>
  <si>
    <t>Scott Miller</t>
  </si>
  <si>
    <t>Sean Tucker</t>
  </si>
  <si>
    <t>Taylor Heinicke</t>
  </si>
  <si>
    <t>Terrace Marshall Jr.</t>
  </si>
  <si>
    <t>Travis Homer</t>
  </si>
  <si>
    <t>Tyrone Tracy Jr.</t>
  </si>
  <si>
    <t>Tyson Bagent</t>
  </si>
  <si>
    <t>Will Dissly</t>
  </si>
  <si>
    <t>Zay Jones</t>
  </si>
  <si>
    <t>Chris Beatty</t>
  </si>
  <si>
    <t>Week14</t>
  </si>
  <si>
    <t>38-13</t>
  </si>
  <si>
    <t>13-38</t>
  </si>
  <si>
    <t>42-44</t>
  </si>
  <si>
    <t>14-27</t>
  </si>
  <si>
    <t>28-13</t>
  </si>
  <si>
    <t>18-30</t>
  </si>
  <si>
    <t>32-26</t>
  </si>
  <si>
    <t>22-16</t>
  </si>
  <si>
    <t>21-42</t>
  </si>
  <si>
    <t>11-14</t>
  </si>
  <si>
    <t>10-6</t>
  </si>
  <si>
    <t>26-32</t>
  </si>
  <si>
    <t>34-31</t>
  </si>
  <si>
    <t>31-34</t>
  </si>
  <si>
    <t>16-22</t>
  </si>
  <si>
    <t>13-28</t>
  </si>
  <si>
    <t>44-42</t>
  </si>
  <si>
    <t>14-11</t>
  </si>
  <si>
    <t>30-18</t>
  </si>
  <si>
    <t>27-14</t>
  </si>
  <si>
    <t>6-10</t>
  </si>
  <si>
    <t>42-21</t>
  </si>
  <si>
    <t>A_QB2: Justin Fields</t>
  </si>
  <si>
    <t>A_RB1: Isaac Guerendo</t>
  </si>
  <si>
    <t>A_RB2: Jahmyr Gibbs</t>
  </si>
  <si>
    <t>A_RB3: Kenneth Walker III</t>
  </si>
  <si>
    <t>A_RB4: Jaleel McLaughlin</t>
  </si>
  <si>
    <t>A_RC2: Ladd McConkey</t>
  </si>
  <si>
    <t>A_RC3: Keon Coleman</t>
  </si>
  <si>
    <t>A_RC4: Jauan Jennings</t>
  </si>
  <si>
    <t>A_DU1: Buccaneers</t>
  </si>
  <si>
    <t>B_QB2: Justin Fields</t>
  </si>
  <si>
    <t>B_RB1: Isaac Guerendo</t>
  </si>
  <si>
    <t>B_RB2: Jahmyr Gibbs</t>
  </si>
  <si>
    <t>B_RB3: Kenneth Walker III</t>
  </si>
  <si>
    <t>B_RB4: Jaleel McLaughlin</t>
  </si>
  <si>
    <t>B_RC2: Ladd McConkey</t>
  </si>
  <si>
    <t>B_RC3: Keon Coleman</t>
  </si>
  <si>
    <t>B_RC4: Jauan Jennings</t>
  </si>
  <si>
    <t>B_DU1: Buccaneers</t>
  </si>
  <si>
    <t>Date: 12/05/24</t>
  </si>
  <si>
    <t>Time: 10:49:54 PM</t>
  </si>
  <si>
    <t>A_RB2: Kareem Hunt</t>
  </si>
  <si>
    <t>A_RB3: Nick Chubb</t>
  </si>
  <si>
    <t>A_RB4:</t>
  </si>
  <si>
    <t>A_DU1: Jets</t>
  </si>
  <si>
    <t>B_RB2: Kareem Hunt</t>
  </si>
  <si>
    <t>B_RB3: Nick Chubb</t>
  </si>
  <si>
    <t>B_RB4:</t>
  </si>
  <si>
    <t>B_DU1: Jets</t>
  </si>
  <si>
    <t>Date: Thursday, December 05, 2024</t>
  </si>
  <si>
    <t>Time: 10:53:45 PM</t>
  </si>
  <si>
    <t>A_QB1: Matthew Stafford</t>
  </si>
  <si>
    <t>A_QB2: Josh Allen</t>
  </si>
  <si>
    <t>A_QB3: Bryce Young</t>
  </si>
  <si>
    <t>A_QB4: Kirk Cousins</t>
  </si>
  <si>
    <t>A_RB2: Tyrone Tracy</t>
  </si>
  <si>
    <t>A_RB3: Travis Etienne</t>
  </si>
  <si>
    <t>A_RB5: Jonathan Taylor</t>
  </si>
  <si>
    <t>A_RC2: George Pickens</t>
  </si>
  <si>
    <t>A_RC3: Xavier Legette</t>
  </si>
  <si>
    <t>A_RC4: Nico Collins</t>
  </si>
  <si>
    <t>A_RC5: Terry McLaurin</t>
  </si>
  <si>
    <t>A_RC6: Michael PIttman Jr.</t>
  </si>
  <si>
    <t>CoachDrop: Dan Quinn</t>
  </si>
  <si>
    <t>CoachRequest1: Kevin O'Connell</t>
  </si>
  <si>
    <t>B_QB1: Matthew Stafford</t>
  </si>
  <si>
    <t>B_QB2: Josh Allen</t>
  </si>
  <si>
    <t>B_QB3: Bryce Young</t>
  </si>
  <si>
    <t>B_QB4: Kirk Cousins</t>
  </si>
  <si>
    <t>B_RB2: Tyrone Tracy</t>
  </si>
  <si>
    <t>B_RB3: Travis Etienne</t>
  </si>
  <si>
    <t>B_RB4: Alexander Mattison</t>
  </si>
  <si>
    <t>B_RB5: Jonathan Taylor</t>
  </si>
  <si>
    <t>B_RC2: George Pickens</t>
  </si>
  <si>
    <t>B_RC3: Xavier Legette</t>
  </si>
  <si>
    <t>B_RC4: Nico Collins</t>
  </si>
  <si>
    <t>B_RC5: Terry McLaurin</t>
  </si>
  <si>
    <t>B_RC6: Michael PIttman Jr.</t>
  </si>
  <si>
    <t>B_DU1: Vikings</t>
  </si>
  <si>
    <t>B_DU2: 49ers</t>
  </si>
  <si>
    <t>Time: 10:50:59 PM</t>
  </si>
  <si>
    <t>A_QB1: Tua Tagovailoa</t>
  </si>
  <si>
    <t>A_QB2: Jared Goff</t>
  </si>
  <si>
    <t>A_QB3:</t>
  </si>
  <si>
    <t>A_RB3: Jerome Ford</t>
  </si>
  <si>
    <t>A_RC1: Drake London</t>
  </si>
  <si>
    <t>A_RC2: Calvin Ridley</t>
  </si>
  <si>
    <t>A_RC3: D.K. Metcalf</t>
  </si>
  <si>
    <t>A_DU1: Eagles</t>
  </si>
  <si>
    <t>PlayerDrop1: Kenneth Gainwell</t>
  </si>
  <si>
    <t>FA1-1: Jerome Ford</t>
  </si>
  <si>
    <t>B_QB1: Tua Tagovailoa</t>
  </si>
  <si>
    <t>B_QB2: Jared Goff</t>
  </si>
  <si>
    <t>B_QB3:</t>
  </si>
  <si>
    <t>B_RB3: Jerome Ford</t>
  </si>
  <si>
    <t>B_RC1: Drake London</t>
  </si>
  <si>
    <t>B_RC2: Calvin Ridley</t>
  </si>
  <si>
    <t>B_RC3: D.K. Metcalf</t>
  </si>
  <si>
    <t>B_DU1: Eagles</t>
  </si>
  <si>
    <t>Time: 01:43:00 AM</t>
  </si>
  <si>
    <t>A_QB2: Will Levis</t>
  </si>
  <si>
    <t>A_RB1: James Conner</t>
  </si>
  <si>
    <t>A_RB2: David Montgomery</t>
  </si>
  <si>
    <t>A_RB4: Rico Dowdle</t>
  </si>
  <si>
    <t>A_RB6: Jonathan Brooks</t>
  </si>
  <si>
    <t>A_RC3: DeAndre Hopkins</t>
  </si>
  <si>
    <t>A_RC4:</t>
  </si>
  <si>
    <t>A_DU1: Pittsburgh Steelers</t>
  </si>
  <si>
    <t>B_QB2: Will Levis</t>
  </si>
  <si>
    <t>B_RB1: James Conner</t>
  </si>
  <si>
    <t>B_RB2: David Montgomery</t>
  </si>
  <si>
    <t>B_RB4: Rico Dowdle</t>
  </si>
  <si>
    <t>B_RB6: Jonathan Brooks</t>
  </si>
  <si>
    <t>B_RC3: DeAndre Hopkins</t>
  </si>
  <si>
    <t>B_RC4:</t>
  </si>
  <si>
    <t>B_DU1: Pittsburgh Steelers</t>
  </si>
  <si>
    <t>Time: 03:47:36 PM</t>
  </si>
  <si>
    <t>A_RB1: Josh Jacobs</t>
  </si>
  <si>
    <t>A_RB2: Chuba Hubbard</t>
  </si>
  <si>
    <t>A_RB3: Tank Bigsby</t>
  </si>
  <si>
    <t>A_RB4: Audric Estime</t>
  </si>
  <si>
    <t>A_RC1: Mike Evans</t>
  </si>
  <si>
    <t>A_RC2: Garrett Wilson</t>
  </si>
  <si>
    <t>A_PK1: Parker Romo</t>
  </si>
  <si>
    <t>A_PK2: Jake Moody</t>
  </si>
  <si>
    <t>A_Other_PKs: Matthew Wright</t>
  </si>
  <si>
    <t>A_DU1: Saints</t>
  </si>
  <si>
    <t>PlayerDrop1: Gabe davis</t>
  </si>
  <si>
    <t>FA1-1: Parker Romo</t>
  </si>
  <si>
    <t>FA1-2: Jake Moody</t>
  </si>
  <si>
    <t>FA1-3: Matthew Wright</t>
  </si>
  <si>
    <t>B_RB1: Josh Jacobs</t>
  </si>
  <si>
    <t>B_RB2: Chuba Hubbard</t>
  </si>
  <si>
    <t>B_RB3: Tank Bigsby</t>
  </si>
  <si>
    <t>B_RB4: Audric Estime</t>
  </si>
  <si>
    <t>B_RC1: Mike Evans</t>
  </si>
  <si>
    <t>B_RC2: Garrett Wilson</t>
  </si>
  <si>
    <t>B_PK1: Parker Romo</t>
  </si>
  <si>
    <t>B_PK2: Jake Moody</t>
  </si>
  <si>
    <t>B_Other_PKs: Matthew Wright</t>
  </si>
  <si>
    <t>B_DU1: Saints</t>
  </si>
  <si>
    <t>Time: 10:03:16 PM</t>
  </si>
  <si>
    <t>A_RB5: Justice Hill</t>
  </si>
  <si>
    <t>A_Other_RBs: Roschon Johnson</t>
  </si>
  <si>
    <t>B_RB5: Justice Hill</t>
  </si>
  <si>
    <t>B_Other_RBs: Roschon Johnson</t>
  </si>
  <si>
    <t>Time: 10:26:05 PM</t>
  </si>
  <si>
    <t>A_QB3: Trey Lance</t>
  </si>
  <si>
    <t>A_RC1: Brock Bowers</t>
  </si>
  <si>
    <t>A_RC2: Travis Kelce</t>
  </si>
  <si>
    <t>A_RC3: Jordan Addison</t>
  </si>
  <si>
    <t>A_RC4: Khalil Shakir</t>
  </si>
  <si>
    <t>A_RC5: DeVonta Smith</t>
  </si>
  <si>
    <t>A_PK1: Jake Elliott</t>
  </si>
  <si>
    <t>A_PK2: Jason Sanders</t>
  </si>
  <si>
    <t>A_Other_PKs: Parker Romo</t>
  </si>
  <si>
    <t>A_DU1: Titans</t>
  </si>
  <si>
    <t>A_DU2: Cardinals</t>
  </si>
  <si>
    <t>A_DU3: Lions</t>
  </si>
  <si>
    <t>PlayerDrop1: Joe Flacco</t>
  </si>
  <si>
    <t>FA1-1: Tennessee Titans</t>
  </si>
  <si>
    <t>FA1-2: Arizona Cardinals</t>
  </si>
  <si>
    <t>PlayerDrop2: Jeremy McNichols</t>
  </si>
  <si>
    <t>FA2-1: Jake Elliott</t>
  </si>
  <si>
    <t>FA2-2: Jason Sanders</t>
  </si>
  <si>
    <t>FA2-3: Parker Romo</t>
  </si>
  <si>
    <t>B_QB3: Trey Lance</t>
  </si>
  <si>
    <t>B_RC1: Brock Bowers</t>
  </si>
  <si>
    <t>B_RC2: Travis Kelce</t>
  </si>
  <si>
    <t>B_RC3: Jordan Addison</t>
  </si>
  <si>
    <t>B_RC4: Khalil Shakir</t>
  </si>
  <si>
    <t>B_RC5: DeVonta Smith</t>
  </si>
  <si>
    <t>B_PK1: Jake Elliott</t>
  </si>
  <si>
    <t>B_PK2: Jason Sanders</t>
  </si>
  <si>
    <t>B_Other_PKs: Parker Romo</t>
  </si>
  <si>
    <t>B_DU1: Titans</t>
  </si>
  <si>
    <t>B_DU2: Cardinals</t>
  </si>
  <si>
    <t>B_DU3: Lions</t>
  </si>
  <si>
    <t>Time: 04:56:11 PM</t>
  </si>
  <si>
    <t>Coach: (See below)</t>
  </si>
  <si>
    <t>A_QB2: Mac Jones</t>
  </si>
  <si>
    <t>A_QB3: Tommy DeVito</t>
  </si>
  <si>
    <t>A_QB4: Trevor Lawrence</t>
  </si>
  <si>
    <t>A_QB5: Taysom Hill</t>
  </si>
  <si>
    <t>A_RB1: Kyren Williams</t>
  </si>
  <si>
    <t>A_RB2: Sean Tucker</t>
  </si>
  <si>
    <t>A_RB3: Sincere McCormick</t>
  </si>
  <si>
    <t>A_RB5: Emanuel Wilson</t>
  </si>
  <si>
    <t>A_RB6: Derrick Henry</t>
  </si>
  <si>
    <t>A_Other_RBs: Brian Robinson Jr.</t>
  </si>
  <si>
    <t>A_RC2: Jerry Jeudy</t>
  </si>
  <si>
    <t>A_RC3: Deebo Samuel</t>
  </si>
  <si>
    <t>A_RC4: Amari Cooper</t>
  </si>
  <si>
    <t>A_RC5: Adam Thielen</t>
  </si>
  <si>
    <t>A_PK1: Anders Carlson</t>
  </si>
  <si>
    <t>A_DU1: Dolphins</t>
  </si>
  <si>
    <t>A_DU2: Titans</t>
  </si>
  <si>
    <t>A_DU3: Bears</t>
  </si>
  <si>
    <t>A_DU4: Commanders</t>
  </si>
  <si>
    <t>A_Other_DUs: Colts</t>
  </si>
  <si>
    <t>PlayerDrop1: Devaughn Vele (or Justin Tucker for Sean Tucker)</t>
  </si>
  <si>
    <t>FA1-1: Sean Tucker</t>
  </si>
  <si>
    <t>FA1-2: Sincere McCormick</t>
  </si>
  <si>
    <t>FA1-3: Adam Thielen</t>
  </si>
  <si>
    <t>FA1-4: Chris Rodriguez</t>
  </si>
  <si>
    <t>FA1-5: Antonio Gibson</t>
  </si>
  <si>
    <t>FA1-6: Israel Abanikanda</t>
  </si>
  <si>
    <t>Other Rd. 1 FA's: Malik Willis</t>
  </si>
  <si>
    <t>PlayerDrop2: Quentin Johnston</t>
  </si>
  <si>
    <t>FA2-1: Sincere McCormick</t>
  </si>
  <si>
    <t>FA2-2: Adam Thielen</t>
  </si>
  <si>
    <t>FA2-3: Chris Rodriguez</t>
  </si>
  <si>
    <t>FA2-4: Antonio Gibson</t>
  </si>
  <si>
    <t>FA2-5: Israel Abanikanda</t>
  </si>
  <si>
    <t>FA2-6: Malik Willis</t>
  </si>
  <si>
    <t>Other Rd. 2 FA's: Chicago Bears, Los Angeles Rams, Tennesee Titans</t>
  </si>
  <si>
    <t>CoachDrop: N/A</t>
  </si>
  <si>
    <t>CoachRequest1: Mike McDaniel</t>
  </si>
  <si>
    <t>CoachRequest2: Darren Rizzi</t>
  </si>
  <si>
    <t>CoachRequest3: Zac Taylor</t>
  </si>
  <si>
    <t>Other Coach requests: Todd Bowles</t>
  </si>
  <si>
    <t>B_QB2: Mac Jones</t>
  </si>
  <si>
    <t>B_QB3: Tommy DeVito</t>
  </si>
  <si>
    <t>B_QB4: Trevor Lawrence</t>
  </si>
  <si>
    <t>B_QB5: Taysom Hill</t>
  </si>
  <si>
    <t>B_RB1: Kyren Williams</t>
  </si>
  <si>
    <t>B_RB2: Sean Tucker</t>
  </si>
  <si>
    <t>B_RB3: Sincere McCormick</t>
  </si>
  <si>
    <t>B_RB4: Cam Akers</t>
  </si>
  <si>
    <t>B_RB5: Emanuel Wilson</t>
  </si>
  <si>
    <t>B_RB6: Derrick Henry</t>
  </si>
  <si>
    <t>B_Other_RBs: Brian Robinson Jr.</t>
  </si>
  <si>
    <t>B_RC2: Jerry Jeudy</t>
  </si>
  <si>
    <t>B_RC3: Deebo Samuel</t>
  </si>
  <si>
    <t>B_RC4: Amari Cooper</t>
  </si>
  <si>
    <t>B_RC5: Adam Thielen</t>
  </si>
  <si>
    <t>B_DU1: Dolphins</t>
  </si>
  <si>
    <t>B_DU2: Titans</t>
  </si>
  <si>
    <t>B_DU3: Bears</t>
  </si>
  <si>
    <t>B_DU4: Commanders</t>
  </si>
  <si>
    <t>B_Other_DUs: Colts</t>
  </si>
  <si>
    <t>Date: Friday, December 06, 2024</t>
  </si>
  <si>
    <t>Time: 01:08:13 AM</t>
  </si>
  <si>
    <t>A_QB1: Brock Purdy</t>
  </si>
  <si>
    <t>A_QB4: Cooper Rush</t>
  </si>
  <si>
    <t>A_RB1: Alvin Kamara</t>
  </si>
  <si>
    <t>A_RB2: Rachaad White</t>
  </si>
  <si>
    <t>A_RB4: Ray Davis</t>
  </si>
  <si>
    <t>A_RB5: Blake Corum</t>
  </si>
  <si>
    <t>A_RB6: Trey Benson</t>
  </si>
  <si>
    <t>A_RC3: Nick Westbrook-Ikhine</t>
  </si>
  <si>
    <t>A_RC4: D.J. Moore</t>
  </si>
  <si>
    <t>A_RC5: Marques Valdez-Scantling</t>
  </si>
  <si>
    <t>A_DU2: Bengals</t>
  </si>
  <si>
    <t>PlayerDrop1: Browns</t>
  </si>
  <si>
    <t>FA1-1: Sincere McCormick</t>
  </si>
  <si>
    <t>FA1-2: Titans</t>
  </si>
  <si>
    <t>FA1-3: Chris Rodriguez Jr.</t>
  </si>
  <si>
    <t>PlayerDrop2: Marques Valdez-Scantling</t>
  </si>
  <si>
    <t>FA2-1: Titans</t>
  </si>
  <si>
    <t>B_QB1: Brock Purdy</t>
  </si>
  <si>
    <t>B_QB4: Cooper Rush</t>
  </si>
  <si>
    <t>B_RB1: Alvin Kamara</t>
  </si>
  <si>
    <t>B_RB2: Rachaad White</t>
  </si>
  <si>
    <t>B_RB4: Ray Davis</t>
  </si>
  <si>
    <t>B_RB5: Blake Corum</t>
  </si>
  <si>
    <t>B_RB6: Trey Benson</t>
  </si>
  <si>
    <t>B_RC3: Nick Westbrook-Ikhine</t>
  </si>
  <si>
    <t>B_RC4: D.J. Moore</t>
  </si>
  <si>
    <t>B_RC5: Marques Valdez-Scantling</t>
  </si>
  <si>
    <t>B_DU2: Bengals</t>
  </si>
  <si>
    <t>Time: 10:23:45 PM</t>
  </si>
  <si>
    <t>Thursday, December 05, 2024</t>
  </si>
  <si>
    <t>Michael PIttman Jr.</t>
  </si>
  <si>
    <t>Jonathan Brooks</t>
  </si>
  <si>
    <t>Parker Romo</t>
  </si>
  <si>
    <t>Gabe davis</t>
  </si>
  <si>
    <t>Joe Flacco</t>
  </si>
  <si>
    <t>Arizona Cardinals</t>
  </si>
  <si>
    <t>Devaughn Vele (or Justin Tucker for Sean Tucker)</t>
  </si>
  <si>
    <t>Israel Abanikanda</t>
  </si>
  <si>
    <t>Malik Willis</t>
  </si>
  <si>
    <t>Chicago Bears, Los Angeles Rams, Tennesee Titans</t>
  </si>
  <si>
    <t>N/A</t>
  </si>
  <si>
    <t>Friday, December 06, 2024</t>
  </si>
  <si>
    <t>Marques Valdez-Scantling</t>
  </si>
  <si>
    <t>Chris Rodriguez Jr.</t>
  </si>
  <si>
    <t>Cade York</t>
  </si>
  <si>
    <t>Eddy PiÃ±eiro</t>
  </si>
  <si>
    <t>Will Reichard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</si>
</sst>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14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164</v>
      </c>
      <c r="B1" s="36" t="s">
        <v>165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165</v>
      </c>
      <c r="X1" s="43" t="s">
        <v>164</v>
      </c>
      <c r="AA1" t="s">
        <v>242</v>
      </c>
      <c r="AB1" t="s">
        <v>243</v>
      </c>
      <c r="AC1" t="s">
        <v>244</v>
      </c>
      <c r="AD1" t="s">
        <v>245</v>
      </c>
      <c r="AE1" t="s">
        <v>246</v>
      </c>
      <c r="AF1" t="s">
        <v>247</v>
      </c>
      <c r="AG1" t="s">
        <v>248</v>
      </c>
      <c r="AH1" t="s">
        <v>249</v>
      </c>
      <c r="AI1" t="s">
        <v>250</v>
      </c>
      <c r="AJ1" t="s">
        <v>251</v>
      </c>
      <c r="AK1" t="s">
        <v>252</v>
      </c>
      <c r="AL1" t="s">
        <v>253</v>
      </c>
      <c r="AM1" t="s">
        <v>254</v>
      </c>
      <c r="AN1" t="s">
        <v>255</v>
      </c>
      <c r="AO1" t="s">
        <v>256</v>
      </c>
      <c r="AP1" t="s">
        <v>257</v>
      </c>
      <c r="AQ1" t="s">
        <v>258</v>
      </c>
      <c r="AR1" t="s">
        <v>259</v>
      </c>
      <c r="AS1" t="s">
        <v>260</v>
      </c>
      <c r="AT1" t="s">
        <v>261</v>
      </c>
      <c r="AU1" t="s">
        <v>262</v>
      </c>
      <c r="AV1" t="s">
        <v>263</v>
      </c>
      <c r="AW1" t="s">
        <v>264</v>
      </c>
      <c r="AX1" t="s">
        <v>265</v>
      </c>
      <c r="AY1" t="s">
        <v>266</v>
      </c>
      <c r="AZ1" t="s">
        <v>267</v>
      </c>
      <c r="BA1" t="s">
        <v>268</v>
      </c>
      <c r="BB1" t="s">
        <v>269</v>
      </c>
      <c r="BC1" t="s">
        <v>270</v>
      </c>
      <c r="BD1" t="s">
        <v>271</v>
      </c>
      <c r="BE1" t="s">
        <v>272</v>
      </c>
      <c r="BF1" t="s">
        <v>273</v>
      </c>
      <c r="BG1" t="s">
        <v>274</v>
      </c>
      <c r="BH1" t="s">
        <v>275</v>
      </c>
      <c r="BI1" t="s">
        <v>276</v>
      </c>
      <c r="BJ1" t="s">
        <v>277</v>
      </c>
      <c r="BK1" t="s">
        <v>278</v>
      </c>
      <c r="BL1" t="s">
        <v>279</v>
      </c>
      <c r="BM1" t="s">
        <v>280</v>
      </c>
      <c r="BN1" t="s">
        <v>281</v>
      </c>
      <c r="BO1" t="s">
        <v>282</v>
      </c>
      <c r="BP1" t="s">
        <v>283</v>
      </c>
      <c r="BQ1" t="s">
        <v>284</v>
      </c>
      <c r="BR1" t="s">
        <v>285</v>
      </c>
      <c r="BS1" t="s">
        <v>286</v>
      </c>
      <c r="BT1" t="s">
        <v>287</v>
      </c>
      <c r="BU1" t="s">
        <v>288</v>
      </c>
      <c r="BV1" t="s">
        <v>289</v>
      </c>
      <c r="BW1" t="s">
        <v>290</v>
      </c>
    </row>
    <row r="2" spans="1:75" x14ac:dyDescent="0.2">
      <c r="A2" s="28" t="str">
        <f>VLOOKUP(B2,$W$1:$X$33,2,0)</f>
        <v>Cardinals</v>
      </c>
      <c r="B2" s="28" t="s">
        <v>132</v>
      </c>
      <c r="C2">
        <v>0</v>
      </c>
      <c r="D2">
        <v>0</v>
      </c>
      <c r="E2">
        <v>0</v>
      </c>
      <c r="F2">
        <v>409</v>
      </c>
      <c r="G2">
        <v>30</v>
      </c>
      <c r="H2">
        <v>0</v>
      </c>
      <c r="I2">
        <v>0</v>
      </c>
      <c r="J2">
        <v>0</v>
      </c>
      <c r="K2">
        <f t="shared" ref="K2:K27" si="0">($H2*2)+($I2*2)+($J2*6)</f>
        <v>0</v>
      </c>
      <c r="W2" s="44" t="s">
        <v>116</v>
      </c>
      <c r="X2" s="45" t="s">
        <v>98</v>
      </c>
      <c r="AA2" t="s">
        <v>102</v>
      </c>
      <c r="AB2" t="s">
        <v>1163</v>
      </c>
      <c r="AC2" t="s">
        <v>1163</v>
      </c>
      <c r="AD2" t="s">
        <v>1164</v>
      </c>
      <c r="AE2" t="s">
        <v>297</v>
      </c>
      <c r="AF2" t="s">
        <v>84</v>
      </c>
      <c r="AG2" t="s">
        <v>1224</v>
      </c>
      <c r="AH2" t="s">
        <v>1496</v>
      </c>
      <c r="AI2" t="s">
        <v>1123</v>
      </c>
      <c r="AJ2" s="60">
        <v>45634</v>
      </c>
      <c r="AK2">
        <v>2024</v>
      </c>
      <c r="AL2" t="s">
        <v>1497</v>
      </c>
      <c r="AM2" t="s">
        <v>1318</v>
      </c>
      <c r="AN2" t="s">
        <v>300</v>
      </c>
      <c r="AO2" t="s">
        <v>307</v>
      </c>
      <c r="AP2" t="s">
        <v>293</v>
      </c>
      <c r="AQ2" t="s">
        <v>294</v>
      </c>
      <c r="AR2" t="s">
        <v>298</v>
      </c>
      <c r="AS2" t="s">
        <v>1498</v>
      </c>
      <c r="AT2">
        <v>-3</v>
      </c>
      <c r="AU2" s="60" t="s">
        <v>102</v>
      </c>
      <c r="AV2" t="s">
        <v>298</v>
      </c>
      <c r="AW2">
        <v>43.5</v>
      </c>
      <c r="AX2" t="s">
        <v>304</v>
      </c>
      <c r="AY2">
        <v>452</v>
      </c>
      <c r="AZ2">
        <v>321</v>
      </c>
      <c r="BA2">
        <v>2</v>
      </c>
      <c r="BB2">
        <v>1</v>
      </c>
      <c r="BC2">
        <v>1</v>
      </c>
      <c r="BD2">
        <v>4</v>
      </c>
      <c r="BE2">
        <v>131</v>
      </c>
      <c r="BF2">
        <v>3</v>
      </c>
      <c r="BG2">
        <v>0</v>
      </c>
      <c r="BH2">
        <v>0</v>
      </c>
      <c r="BI2">
        <v>162</v>
      </c>
      <c r="BJ2">
        <v>94</v>
      </c>
      <c r="BK2">
        <v>2</v>
      </c>
      <c r="BL2">
        <v>0</v>
      </c>
      <c r="BM2">
        <v>7</v>
      </c>
      <c r="BN2">
        <v>46</v>
      </c>
      <c r="BO2">
        <v>68</v>
      </c>
      <c r="BP2">
        <v>0</v>
      </c>
      <c r="BQ2">
        <v>1</v>
      </c>
      <c r="BR2">
        <v>1</v>
      </c>
      <c r="BS2">
        <v>38</v>
      </c>
      <c r="BT2">
        <v>13</v>
      </c>
      <c r="BU2">
        <v>35</v>
      </c>
      <c r="BV2">
        <v>13</v>
      </c>
      <c r="BW2">
        <v>51</v>
      </c>
    </row>
    <row r="3" spans="1:75" x14ac:dyDescent="0.2">
      <c r="A3" s="28" t="str">
        <f t="shared" ref="A3:A27" si="1">VLOOKUP(B3,$W$1:$X$33,2,0)</f>
        <v>Falcons</v>
      </c>
      <c r="B3" s="28" t="s">
        <v>119</v>
      </c>
      <c r="C3">
        <v>4</v>
      </c>
      <c r="D3">
        <v>0</v>
      </c>
      <c r="E3">
        <v>0</v>
      </c>
      <c r="F3">
        <v>433</v>
      </c>
      <c r="G3">
        <v>42</v>
      </c>
      <c r="H3">
        <v>0</v>
      </c>
      <c r="I3">
        <v>0</v>
      </c>
      <c r="J3">
        <v>0</v>
      </c>
      <c r="K3">
        <f t="shared" si="0"/>
        <v>0</v>
      </c>
      <c r="W3" s="44" t="s">
        <v>117</v>
      </c>
      <c r="X3" s="45" t="s">
        <v>96</v>
      </c>
      <c r="AA3" t="s">
        <v>84</v>
      </c>
      <c r="AB3" t="s">
        <v>1224</v>
      </c>
      <c r="AC3" t="s">
        <v>1496</v>
      </c>
      <c r="AD3" t="s">
        <v>1123</v>
      </c>
      <c r="AE3" t="s">
        <v>291</v>
      </c>
      <c r="AF3" t="s">
        <v>102</v>
      </c>
      <c r="AG3" t="s">
        <v>1163</v>
      </c>
      <c r="AH3" t="s">
        <v>1163</v>
      </c>
      <c r="AI3" t="s">
        <v>1164</v>
      </c>
      <c r="AJ3" s="60">
        <v>45634</v>
      </c>
      <c r="AK3">
        <v>2024</v>
      </c>
      <c r="AL3" t="s">
        <v>1497</v>
      </c>
      <c r="AM3" t="s">
        <v>1318</v>
      </c>
      <c r="AN3" t="s">
        <v>300</v>
      </c>
      <c r="AO3" t="s">
        <v>307</v>
      </c>
      <c r="AP3" t="s">
        <v>293</v>
      </c>
      <c r="AQ3" t="s">
        <v>294</v>
      </c>
      <c r="AR3" t="s">
        <v>295</v>
      </c>
      <c r="AS3" t="s">
        <v>1499</v>
      </c>
      <c r="AT3">
        <v>-3</v>
      </c>
      <c r="AU3" s="60" t="s">
        <v>102</v>
      </c>
      <c r="AV3" t="s">
        <v>295</v>
      </c>
      <c r="AW3">
        <v>43.5</v>
      </c>
      <c r="AX3" t="s">
        <v>304</v>
      </c>
      <c r="AY3">
        <v>162</v>
      </c>
      <c r="AZ3">
        <v>94</v>
      </c>
      <c r="BA3">
        <v>2</v>
      </c>
      <c r="BB3">
        <v>0</v>
      </c>
      <c r="BC3">
        <v>7</v>
      </c>
      <c r="BD3">
        <v>46</v>
      </c>
      <c r="BE3">
        <v>68</v>
      </c>
      <c r="BF3">
        <v>0</v>
      </c>
      <c r="BG3">
        <v>1</v>
      </c>
      <c r="BH3">
        <v>1</v>
      </c>
      <c r="BI3">
        <v>452</v>
      </c>
      <c r="BJ3">
        <v>321</v>
      </c>
      <c r="BK3">
        <v>2</v>
      </c>
      <c r="BL3">
        <v>1</v>
      </c>
      <c r="BM3">
        <v>1</v>
      </c>
      <c r="BN3">
        <v>4</v>
      </c>
      <c r="BO3">
        <v>131</v>
      </c>
      <c r="BP3">
        <v>3</v>
      </c>
      <c r="BQ3">
        <v>0</v>
      </c>
      <c r="BR3">
        <v>0</v>
      </c>
      <c r="BS3">
        <v>13</v>
      </c>
      <c r="BT3">
        <v>38</v>
      </c>
      <c r="BU3">
        <v>13</v>
      </c>
      <c r="BV3">
        <v>35</v>
      </c>
      <c r="BW3">
        <v>51</v>
      </c>
    </row>
    <row r="4" spans="1:75" x14ac:dyDescent="0.2">
      <c r="A4" s="28" t="str">
        <f t="shared" si="1"/>
        <v>Bills</v>
      </c>
      <c r="B4" s="28" t="s">
        <v>131</v>
      </c>
      <c r="C4">
        <v>0</v>
      </c>
      <c r="D4">
        <v>0</v>
      </c>
      <c r="E4">
        <v>0</v>
      </c>
      <c r="F4">
        <v>457</v>
      </c>
      <c r="G4">
        <v>38</v>
      </c>
      <c r="H4">
        <v>0</v>
      </c>
      <c r="I4">
        <v>0</v>
      </c>
      <c r="J4">
        <v>0</v>
      </c>
      <c r="K4">
        <f t="shared" si="0"/>
        <v>0</v>
      </c>
      <c r="W4" s="44" t="s">
        <v>118</v>
      </c>
      <c r="X4" s="45" t="s">
        <v>87</v>
      </c>
      <c r="AA4" t="s">
        <v>86</v>
      </c>
      <c r="AB4" t="s">
        <v>1319</v>
      </c>
      <c r="AC4" t="s">
        <v>1320</v>
      </c>
      <c r="AD4" t="s">
        <v>1321</v>
      </c>
      <c r="AE4" t="s">
        <v>291</v>
      </c>
      <c r="AF4" t="s">
        <v>98</v>
      </c>
      <c r="AG4" t="s">
        <v>305</v>
      </c>
      <c r="AH4" t="s">
        <v>1121</v>
      </c>
      <c r="AI4" t="s">
        <v>1122</v>
      </c>
      <c r="AJ4" s="60">
        <v>45635</v>
      </c>
      <c r="AK4">
        <v>2024</v>
      </c>
      <c r="AL4" t="s">
        <v>1497</v>
      </c>
      <c r="AM4" t="s">
        <v>1318</v>
      </c>
      <c r="AN4" t="s">
        <v>403</v>
      </c>
      <c r="AO4" t="s">
        <v>301</v>
      </c>
      <c r="AP4" t="s">
        <v>302</v>
      </c>
      <c r="AQ4" t="s">
        <v>299</v>
      </c>
      <c r="AR4" t="s">
        <v>298</v>
      </c>
      <c r="AS4" t="s">
        <v>1326</v>
      </c>
      <c r="AT4">
        <v>-4.5</v>
      </c>
      <c r="AU4" s="60" t="s">
        <v>86</v>
      </c>
      <c r="AV4" t="s">
        <v>298</v>
      </c>
      <c r="AW4">
        <v>50.5</v>
      </c>
      <c r="AX4" t="s">
        <v>296</v>
      </c>
      <c r="AY4">
        <v>433</v>
      </c>
      <c r="AZ4">
        <v>359</v>
      </c>
      <c r="BA4">
        <v>3</v>
      </c>
      <c r="BB4">
        <v>1</v>
      </c>
      <c r="BC4">
        <v>2</v>
      </c>
      <c r="BD4">
        <v>10</v>
      </c>
      <c r="BE4">
        <v>74</v>
      </c>
      <c r="BF4">
        <v>0</v>
      </c>
      <c r="BG4">
        <v>1</v>
      </c>
      <c r="BH4">
        <v>0</v>
      </c>
      <c r="BI4">
        <v>322</v>
      </c>
      <c r="BJ4">
        <v>166</v>
      </c>
      <c r="BK4">
        <v>2</v>
      </c>
      <c r="BL4">
        <v>1</v>
      </c>
      <c r="BM4">
        <v>3</v>
      </c>
      <c r="BN4">
        <v>17</v>
      </c>
      <c r="BO4">
        <v>156</v>
      </c>
      <c r="BP4">
        <v>0</v>
      </c>
      <c r="BQ4">
        <v>0</v>
      </c>
      <c r="BR4">
        <v>0</v>
      </c>
      <c r="BS4">
        <v>27</v>
      </c>
      <c r="BT4">
        <v>20</v>
      </c>
      <c r="BU4">
        <v>22.5</v>
      </c>
      <c r="BV4">
        <v>20</v>
      </c>
      <c r="BW4">
        <v>47</v>
      </c>
    </row>
    <row r="5" spans="1:75" x14ac:dyDescent="0.2">
      <c r="A5" s="28" t="str">
        <f t="shared" si="1"/>
        <v>Panthers</v>
      </c>
      <c r="B5" s="28" t="s">
        <v>121</v>
      </c>
      <c r="C5">
        <v>4</v>
      </c>
      <c r="D5">
        <v>0</v>
      </c>
      <c r="E5">
        <v>0</v>
      </c>
      <c r="F5">
        <v>292</v>
      </c>
      <c r="G5">
        <v>22</v>
      </c>
      <c r="H5">
        <v>0</v>
      </c>
      <c r="I5">
        <v>0</v>
      </c>
      <c r="J5">
        <v>0</v>
      </c>
      <c r="K5">
        <f t="shared" si="0"/>
        <v>0</v>
      </c>
      <c r="W5" s="44" t="s">
        <v>119</v>
      </c>
      <c r="X5" s="45" t="s">
        <v>100</v>
      </c>
      <c r="AA5" t="s">
        <v>81</v>
      </c>
      <c r="AB5" t="s">
        <v>214</v>
      </c>
      <c r="AC5" t="s">
        <v>1316</v>
      </c>
      <c r="AD5" t="s">
        <v>1317</v>
      </c>
      <c r="AE5" t="s">
        <v>291</v>
      </c>
      <c r="AF5" t="s">
        <v>111</v>
      </c>
      <c r="AG5" t="s">
        <v>1095</v>
      </c>
      <c r="AH5" t="s">
        <v>1096</v>
      </c>
      <c r="AI5" t="s">
        <v>1097</v>
      </c>
      <c r="AJ5" s="60">
        <v>45634</v>
      </c>
      <c r="AK5">
        <v>2024</v>
      </c>
      <c r="AL5" t="s">
        <v>1497</v>
      </c>
      <c r="AM5" t="s">
        <v>1318</v>
      </c>
      <c r="AN5" t="s">
        <v>300</v>
      </c>
      <c r="AO5" t="s">
        <v>307</v>
      </c>
      <c r="AP5" t="s">
        <v>302</v>
      </c>
      <c r="AQ5" t="s">
        <v>299</v>
      </c>
      <c r="AR5" t="s">
        <v>295</v>
      </c>
      <c r="AS5" t="s">
        <v>1500</v>
      </c>
      <c r="AT5">
        <v>-3.5</v>
      </c>
      <c r="AU5" s="60" t="s">
        <v>81</v>
      </c>
      <c r="AV5" t="s">
        <v>295</v>
      </c>
      <c r="AW5">
        <v>50.5</v>
      </c>
      <c r="AX5" t="s">
        <v>304</v>
      </c>
      <c r="AY5">
        <v>445</v>
      </c>
      <c r="AZ5">
        <v>342</v>
      </c>
      <c r="BA5">
        <v>3</v>
      </c>
      <c r="BB5">
        <v>0</v>
      </c>
      <c r="BC5">
        <v>0</v>
      </c>
      <c r="BD5">
        <v>0</v>
      </c>
      <c r="BE5">
        <v>103</v>
      </c>
      <c r="BF5">
        <v>3</v>
      </c>
      <c r="BG5">
        <v>0</v>
      </c>
      <c r="BH5">
        <v>0</v>
      </c>
      <c r="BI5">
        <v>457</v>
      </c>
      <c r="BJ5">
        <v>320</v>
      </c>
      <c r="BK5">
        <v>2</v>
      </c>
      <c r="BL5">
        <v>0</v>
      </c>
      <c r="BM5">
        <v>0</v>
      </c>
      <c r="BN5">
        <v>0</v>
      </c>
      <c r="BO5">
        <v>137</v>
      </c>
      <c r="BP5">
        <v>3</v>
      </c>
      <c r="BQ5">
        <v>0</v>
      </c>
      <c r="BR5">
        <v>0</v>
      </c>
      <c r="BS5">
        <v>42</v>
      </c>
      <c r="BT5">
        <v>44</v>
      </c>
      <c r="BU5">
        <v>38.5</v>
      </c>
      <c r="BV5">
        <v>44</v>
      </c>
      <c r="BW5">
        <v>86</v>
      </c>
    </row>
    <row r="6" spans="1:75" x14ac:dyDescent="0.2">
      <c r="A6" s="28" t="str">
        <f t="shared" si="1"/>
        <v>Bears</v>
      </c>
      <c r="B6" s="28" t="s">
        <v>144</v>
      </c>
      <c r="C6">
        <v>1</v>
      </c>
      <c r="D6">
        <v>0</v>
      </c>
      <c r="E6">
        <v>1</v>
      </c>
      <c r="F6">
        <v>452</v>
      </c>
      <c r="G6">
        <v>38</v>
      </c>
      <c r="H6">
        <v>0</v>
      </c>
      <c r="I6">
        <v>0</v>
      </c>
      <c r="J6">
        <v>0</v>
      </c>
      <c r="K6">
        <f t="shared" si="0"/>
        <v>0</v>
      </c>
      <c r="W6" s="44" t="s">
        <v>120</v>
      </c>
      <c r="X6" s="45" t="s">
        <v>91</v>
      </c>
      <c r="AA6" t="s">
        <v>104</v>
      </c>
      <c r="AB6" t="s">
        <v>1228</v>
      </c>
      <c r="AC6" t="s">
        <v>1229</v>
      </c>
      <c r="AD6" t="s">
        <v>1230</v>
      </c>
      <c r="AE6" t="s">
        <v>291</v>
      </c>
      <c r="AF6" t="s">
        <v>85</v>
      </c>
      <c r="AG6" t="s">
        <v>1165</v>
      </c>
      <c r="AH6" t="s">
        <v>1166</v>
      </c>
      <c r="AI6" t="s">
        <v>1167</v>
      </c>
      <c r="AJ6" s="60">
        <v>45634</v>
      </c>
      <c r="AK6">
        <v>2024</v>
      </c>
      <c r="AL6" t="s">
        <v>1497</v>
      </c>
      <c r="AM6" t="s">
        <v>1318</v>
      </c>
      <c r="AN6" t="s">
        <v>300</v>
      </c>
      <c r="AO6" t="s">
        <v>292</v>
      </c>
      <c r="AP6" t="s">
        <v>293</v>
      </c>
      <c r="AQ6" t="s">
        <v>294</v>
      </c>
      <c r="AR6" t="s">
        <v>295</v>
      </c>
      <c r="AS6" t="s">
        <v>1501</v>
      </c>
      <c r="AT6">
        <v>-6</v>
      </c>
      <c r="AU6" s="60" t="s">
        <v>85</v>
      </c>
      <c r="AV6" t="s">
        <v>295</v>
      </c>
      <c r="AW6">
        <v>42.5</v>
      </c>
      <c r="AX6" t="s">
        <v>296</v>
      </c>
      <c r="AY6">
        <v>300</v>
      </c>
      <c r="AZ6">
        <v>196</v>
      </c>
      <c r="BA6">
        <v>2</v>
      </c>
      <c r="BB6">
        <v>2</v>
      </c>
      <c r="BC6">
        <v>3</v>
      </c>
      <c r="BD6">
        <v>16</v>
      </c>
      <c r="BE6">
        <v>104</v>
      </c>
      <c r="BF6">
        <v>0</v>
      </c>
      <c r="BG6">
        <v>1</v>
      </c>
      <c r="BH6">
        <v>0</v>
      </c>
      <c r="BI6">
        <v>267</v>
      </c>
      <c r="BJ6">
        <v>147</v>
      </c>
      <c r="BK6">
        <v>2</v>
      </c>
      <c r="BL6">
        <v>0</v>
      </c>
      <c r="BM6">
        <v>1</v>
      </c>
      <c r="BN6">
        <v>11</v>
      </c>
      <c r="BO6">
        <v>120</v>
      </c>
      <c r="BP6">
        <v>1</v>
      </c>
      <c r="BQ6">
        <v>1</v>
      </c>
      <c r="BR6">
        <v>1</v>
      </c>
      <c r="BS6">
        <v>14</v>
      </c>
      <c r="BT6">
        <v>27</v>
      </c>
      <c r="BU6">
        <v>14</v>
      </c>
      <c r="BV6">
        <v>21</v>
      </c>
      <c r="BW6">
        <v>41</v>
      </c>
    </row>
    <row r="7" spans="1:75" x14ac:dyDescent="0.2">
      <c r="A7" s="28" t="str">
        <f t="shared" si="1"/>
        <v>Bengals</v>
      </c>
      <c r="B7" s="28" t="s">
        <v>123</v>
      </c>
      <c r="C7">
        <v>3</v>
      </c>
      <c r="D7">
        <v>1</v>
      </c>
      <c r="E7">
        <v>1</v>
      </c>
      <c r="F7">
        <v>322</v>
      </c>
      <c r="G7">
        <v>20</v>
      </c>
      <c r="H7">
        <v>0</v>
      </c>
      <c r="I7">
        <v>0</v>
      </c>
      <c r="J7">
        <v>0</v>
      </c>
      <c r="K7">
        <f t="shared" si="0"/>
        <v>0</v>
      </c>
      <c r="W7" s="44" t="s">
        <v>121</v>
      </c>
      <c r="X7" s="45" t="s">
        <v>97</v>
      </c>
      <c r="AA7" t="s">
        <v>96</v>
      </c>
      <c r="AB7" t="s">
        <v>1283</v>
      </c>
      <c r="AC7" t="s">
        <v>1284</v>
      </c>
      <c r="AD7" t="s">
        <v>1283</v>
      </c>
      <c r="AE7" t="s">
        <v>297</v>
      </c>
      <c r="AF7" t="s">
        <v>110</v>
      </c>
      <c r="AG7" t="s">
        <v>1231</v>
      </c>
      <c r="AH7" t="s">
        <v>1232</v>
      </c>
      <c r="AI7" t="s">
        <v>1233</v>
      </c>
      <c r="AJ7" s="60">
        <v>45634</v>
      </c>
      <c r="AK7">
        <v>2024</v>
      </c>
      <c r="AL7" t="s">
        <v>1497</v>
      </c>
      <c r="AM7" t="s">
        <v>1318</v>
      </c>
      <c r="AN7" t="s">
        <v>300</v>
      </c>
      <c r="AO7" t="s">
        <v>292</v>
      </c>
      <c r="AP7" t="s">
        <v>293</v>
      </c>
      <c r="AQ7" t="s">
        <v>294</v>
      </c>
      <c r="AR7" t="s">
        <v>298</v>
      </c>
      <c r="AS7" t="s">
        <v>1502</v>
      </c>
      <c r="AT7">
        <v>-6.5</v>
      </c>
      <c r="AU7" s="60" t="s">
        <v>96</v>
      </c>
      <c r="AV7" t="s">
        <v>298</v>
      </c>
      <c r="AW7">
        <v>47</v>
      </c>
      <c r="AX7" t="s">
        <v>296</v>
      </c>
      <c r="AY7">
        <v>420</v>
      </c>
      <c r="AZ7">
        <v>268</v>
      </c>
      <c r="BA7">
        <v>3</v>
      </c>
      <c r="BB7">
        <v>2</v>
      </c>
      <c r="BC7">
        <v>4</v>
      </c>
      <c r="BD7">
        <v>27</v>
      </c>
      <c r="BE7">
        <v>152</v>
      </c>
      <c r="BF7">
        <v>1</v>
      </c>
      <c r="BG7">
        <v>1</v>
      </c>
      <c r="BH7">
        <v>1</v>
      </c>
      <c r="BI7">
        <v>286</v>
      </c>
      <c r="BJ7">
        <v>195</v>
      </c>
      <c r="BK7">
        <v>0</v>
      </c>
      <c r="BL7">
        <v>1</v>
      </c>
      <c r="BM7">
        <v>2</v>
      </c>
      <c r="BN7">
        <v>10</v>
      </c>
      <c r="BO7">
        <v>91</v>
      </c>
      <c r="BP7">
        <v>1</v>
      </c>
      <c r="BQ7">
        <v>2</v>
      </c>
      <c r="BR7">
        <v>1</v>
      </c>
      <c r="BS7">
        <v>28</v>
      </c>
      <c r="BT7">
        <v>13</v>
      </c>
      <c r="BU7">
        <v>21.5</v>
      </c>
      <c r="BV7">
        <v>13</v>
      </c>
      <c r="BW7">
        <v>41</v>
      </c>
    </row>
    <row r="8" spans="1:75" x14ac:dyDescent="0.2">
      <c r="A8" s="28" t="str">
        <f t="shared" si="1"/>
        <v>Browns</v>
      </c>
      <c r="B8" s="28" t="s">
        <v>136</v>
      </c>
      <c r="C8">
        <v>1</v>
      </c>
      <c r="D8">
        <v>1</v>
      </c>
      <c r="E8">
        <v>0</v>
      </c>
      <c r="F8">
        <v>267</v>
      </c>
      <c r="G8">
        <v>27</v>
      </c>
      <c r="H8">
        <v>0</v>
      </c>
      <c r="I8">
        <v>0</v>
      </c>
      <c r="J8">
        <v>0</v>
      </c>
      <c r="K8">
        <f t="shared" si="0"/>
        <v>0</v>
      </c>
      <c r="W8" s="44" t="s">
        <v>122</v>
      </c>
      <c r="X8" s="45" t="s">
        <v>106</v>
      </c>
      <c r="AA8" t="s">
        <v>82</v>
      </c>
      <c r="AB8" t="s">
        <v>1288</v>
      </c>
      <c r="AC8" t="s">
        <v>1289</v>
      </c>
      <c r="AD8" t="s">
        <v>1290</v>
      </c>
      <c r="AE8" t="s">
        <v>297</v>
      </c>
      <c r="AF8" t="s">
        <v>109</v>
      </c>
      <c r="AG8" t="s">
        <v>1221</v>
      </c>
      <c r="AH8" t="s">
        <v>1222</v>
      </c>
      <c r="AI8" t="s">
        <v>1223</v>
      </c>
      <c r="AJ8" s="60">
        <v>45634</v>
      </c>
      <c r="AK8">
        <v>2024</v>
      </c>
      <c r="AL8" t="s">
        <v>1497</v>
      </c>
      <c r="AM8" t="s">
        <v>1318</v>
      </c>
      <c r="AN8" t="s">
        <v>300</v>
      </c>
      <c r="AO8" t="s">
        <v>307</v>
      </c>
      <c r="AP8" t="s">
        <v>302</v>
      </c>
      <c r="AQ8" t="s">
        <v>294</v>
      </c>
      <c r="AR8" t="s">
        <v>295</v>
      </c>
      <c r="AS8" t="s">
        <v>1503</v>
      </c>
      <c r="AT8">
        <v>-3</v>
      </c>
      <c r="AU8" s="60" t="s">
        <v>82</v>
      </c>
      <c r="AV8" t="s">
        <v>295</v>
      </c>
      <c r="AW8">
        <v>46</v>
      </c>
      <c r="AX8" t="s">
        <v>304</v>
      </c>
      <c r="AY8">
        <v>356</v>
      </c>
      <c r="AZ8">
        <v>235</v>
      </c>
      <c r="BA8">
        <v>2</v>
      </c>
      <c r="BB8">
        <v>2</v>
      </c>
      <c r="BC8">
        <v>2</v>
      </c>
      <c r="BD8">
        <v>24</v>
      </c>
      <c r="BE8">
        <v>121</v>
      </c>
      <c r="BF8">
        <v>0</v>
      </c>
      <c r="BG8">
        <v>1</v>
      </c>
      <c r="BH8">
        <v>0</v>
      </c>
      <c r="BI8">
        <v>409</v>
      </c>
      <c r="BJ8">
        <v>233</v>
      </c>
      <c r="BK8">
        <v>1</v>
      </c>
      <c r="BL8">
        <v>0</v>
      </c>
      <c r="BM8">
        <v>0</v>
      </c>
      <c r="BN8">
        <v>0</v>
      </c>
      <c r="BO8">
        <v>176</v>
      </c>
      <c r="BP8">
        <v>2</v>
      </c>
      <c r="BQ8">
        <v>1</v>
      </c>
      <c r="BR8">
        <v>0</v>
      </c>
      <c r="BS8">
        <v>18</v>
      </c>
      <c r="BT8">
        <v>30</v>
      </c>
      <c r="BU8">
        <v>15</v>
      </c>
      <c r="BV8">
        <v>30</v>
      </c>
      <c r="BW8">
        <v>48</v>
      </c>
    </row>
    <row r="9" spans="1:75" x14ac:dyDescent="0.2">
      <c r="A9" s="28" t="str">
        <f t="shared" si="1"/>
        <v>Cowboys</v>
      </c>
      <c r="B9" s="28" t="s">
        <v>116</v>
      </c>
      <c r="C9">
        <v>2</v>
      </c>
      <c r="D9">
        <v>0</v>
      </c>
      <c r="E9">
        <v>1</v>
      </c>
      <c r="F9">
        <v>433</v>
      </c>
      <c r="G9">
        <v>27</v>
      </c>
      <c r="H9">
        <v>0</v>
      </c>
      <c r="I9">
        <v>0</v>
      </c>
      <c r="J9">
        <v>0</v>
      </c>
      <c r="K9">
        <f t="shared" si="0"/>
        <v>0</v>
      </c>
      <c r="W9" s="44" t="s">
        <v>123</v>
      </c>
      <c r="X9" s="45" t="s">
        <v>86</v>
      </c>
      <c r="AA9" t="s">
        <v>103</v>
      </c>
      <c r="AB9" t="s">
        <v>485</v>
      </c>
      <c r="AC9" t="s">
        <v>486</v>
      </c>
      <c r="AD9" t="s">
        <v>487</v>
      </c>
      <c r="AE9" t="s">
        <v>291</v>
      </c>
      <c r="AF9" t="s">
        <v>89</v>
      </c>
      <c r="AG9" t="s">
        <v>222</v>
      </c>
      <c r="AH9" t="s">
        <v>1088</v>
      </c>
      <c r="AI9" t="s">
        <v>1089</v>
      </c>
      <c r="AJ9" s="60">
        <v>45634</v>
      </c>
      <c r="AK9">
        <v>2024</v>
      </c>
      <c r="AL9" t="s">
        <v>1497</v>
      </c>
      <c r="AM9" t="s">
        <v>1318</v>
      </c>
      <c r="AN9" t="s">
        <v>300</v>
      </c>
      <c r="AO9" t="s">
        <v>301</v>
      </c>
      <c r="AP9" t="s">
        <v>293</v>
      </c>
      <c r="AQ9" t="s">
        <v>294</v>
      </c>
      <c r="AR9" t="s">
        <v>295</v>
      </c>
      <c r="AS9" t="s">
        <v>1333</v>
      </c>
      <c r="AT9">
        <v>-4.5</v>
      </c>
      <c r="AU9" s="60" t="s">
        <v>89</v>
      </c>
      <c r="AV9" t="s">
        <v>298</v>
      </c>
      <c r="AW9">
        <v>43</v>
      </c>
      <c r="AX9" t="s">
        <v>296</v>
      </c>
      <c r="AY9">
        <v>288</v>
      </c>
      <c r="AZ9">
        <v>194</v>
      </c>
      <c r="BA9">
        <v>1</v>
      </c>
      <c r="BB9">
        <v>0</v>
      </c>
      <c r="BC9">
        <v>3</v>
      </c>
      <c r="BD9">
        <v>19</v>
      </c>
      <c r="BE9">
        <v>94</v>
      </c>
      <c r="BF9">
        <v>1</v>
      </c>
      <c r="BG9">
        <v>1</v>
      </c>
      <c r="BH9">
        <v>0</v>
      </c>
      <c r="BI9">
        <v>298</v>
      </c>
      <c r="BJ9">
        <v>202</v>
      </c>
      <c r="BK9">
        <v>1</v>
      </c>
      <c r="BL9">
        <v>0</v>
      </c>
      <c r="BM9">
        <v>3</v>
      </c>
      <c r="BN9">
        <v>8</v>
      </c>
      <c r="BO9">
        <v>96</v>
      </c>
      <c r="BP9">
        <v>0</v>
      </c>
      <c r="BQ9">
        <v>0</v>
      </c>
      <c r="BR9">
        <v>0</v>
      </c>
      <c r="BS9">
        <v>17</v>
      </c>
      <c r="BT9">
        <v>19</v>
      </c>
      <c r="BU9">
        <v>17</v>
      </c>
      <c r="BV9">
        <v>14.5</v>
      </c>
      <c r="BW9">
        <v>36</v>
      </c>
    </row>
    <row r="10" spans="1:75" x14ac:dyDescent="0.2">
      <c r="A10" s="28" t="str">
        <f t="shared" si="1"/>
        <v>Lions</v>
      </c>
      <c r="B10" s="28" t="s">
        <v>127</v>
      </c>
      <c r="C10">
        <v>1</v>
      </c>
      <c r="D10">
        <v>1</v>
      </c>
      <c r="E10">
        <v>0</v>
      </c>
      <c r="F10">
        <v>298</v>
      </c>
      <c r="G10">
        <v>31</v>
      </c>
      <c r="H10">
        <v>0</v>
      </c>
      <c r="I10">
        <v>0</v>
      </c>
      <c r="J10">
        <v>0</v>
      </c>
      <c r="K10">
        <f t="shared" si="0"/>
        <v>0</v>
      </c>
      <c r="W10" s="44" t="s">
        <v>124</v>
      </c>
      <c r="X10" s="45" t="s">
        <v>109</v>
      </c>
      <c r="AA10" t="s">
        <v>89</v>
      </c>
      <c r="AB10" t="s">
        <v>222</v>
      </c>
      <c r="AC10" t="s">
        <v>1088</v>
      </c>
      <c r="AD10" t="s">
        <v>1089</v>
      </c>
      <c r="AE10" t="s">
        <v>297</v>
      </c>
      <c r="AF10" t="s">
        <v>103</v>
      </c>
      <c r="AG10" t="s">
        <v>485</v>
      </c>
      <c r="AH10" t="s">
        <v>486</v>
      </c>
      <c r="AI10" t="s">
        <v>487</v>
      </c>
      <c r="AJ10" s="60">
        <v>45634</v>
      </c>
      <c r="AK10">
        <v>2024</v>
      </c>
      <c r="AL10" t="s">
        <v>1497</v>
      </c>
      <c r="AM10" t="s">
        <v>1318</v>
      </c>
      <c r="AN10" t="s">
        <v>300</v>
      </c>
      <c r="AO10" t="s">
        <v>301</v>
      </c>
      <c r="AP10" t="s">
        <v>293</v>
      </c>
      <c r="AQ10" t="s">
        <v>294</v>
      </c>
      <c r="AR10" t="s">
        <v>298</v>
      </c>
      <c r="AS10" t="s">
        <v>1325</v>
      </c>
      <c r="AT10">
        <v>-4.5</v>
      </c>
      <c r="AU10" s="60" t="s">
        <v>89</v>
      </c>
      <c r="AV10" t="s">
        <v>295</v>
      </c>
      <c r="AW10">
        <v>43</v>
      </c>
      <c r="AX10" t="s">
        <v>296</v>
      </c>
      <c r="AY10">
        <v>298</v>
      </c>
      <c r="AZ10">
        <v>202</v>
      </c>
      <c r="BA10">
        <v>1</v>
      </c>
      <c r="BB10">
        <v>0</v>
      </c>
      <c r="BC10">
        <v>3</v>
      </c>
      <c r="BD10">
        <v>8</v>
      </c>
      <c r="BE10">
        <v>96</v>
      </c>
      <c r="BF10">
        <v>0</v>
      </c>
      <c r="BG10">
        <v>0</v>
      </c>
      <c r="BH10">
        <v>0</v>
      </c>
      <c r="BI10">
        <v>288</v>
      </c>
      <c r="BJ10">
        <v>194</v>
      </c>
      <c r="BK10">
        <v>1</v>
      </c>
      <c r="BL10">
        <v>0</v>
      </c>
      <c r="BM10">
        <v>3</v>
      </c>
      <c r="BN10">
        <v>19</v>
      </c>
      <c r="BO10">
        <v>94</v>
      </c>
      <c r="BP10">
        <v>1</v>
      </c>
      <c r="BQ10">
        <v>1</v>
      </c>
      <c r="BR10">
        <v>0</v>
      </c>
      <c r="BS10">
        <v>19</v>
      </c>
      <c r="BT10">
        <v>17</v>
      </c>
      <c r="BU10">
        <v>14.5</v>
      </c>
      <c r="BV10">
        <v>17</v>
      </c>
      <c r="BW10">
        <v>36</v>
      </c>
    </row>
    <row r="11" spans="1:75" x14ac:dyDescent="0.2">
      <c r="A11" s="28" t="str">
        <f t="shared" si="1"/>
        <v>Packers</v>
      </c>
      <c r="B11" s="28" t="s">
        <v>140</v>
      </c>
      <c r="C11">
        <v>1</v>
      </c>
      <c r="D11">
        <v>0</v>
      </c>
      <c r="E11">
        <v>1</v>
      </c>
      <c r="F11">
        <v>391</v>
      </c>
      <c r="G11">
        <v>34</v>
      </c>
      <c r="H11">
        <v>0</v>
      </c>
      <c r="I11">
        <v>0</v>
      </c>
      <c r="J11">
        <v>0</v>
      </c>
      <c r="K11">
        <f t="shared" si="0"/>
        <v>0</v>
      </c>
      <c r="W11" s="44" t="s">
        <v>125</v>
      </c>
      <c r="X11" s="45" t="s">
        <v>105</v>
      </c>
      <c r="AA11" t="s">
        <v>98</v>
      </c>
      <c r="AB11" t="s">
        <v>305</v>
      </c>
      <c r="AC11" t="s">
        <v>1121</v>
      </c>
      <c r="AD11" t="s">
        <v>1122</v>
      </c>
      <c r="AE11" t="s">
        <v>297</v>
      </c>
      <c r="AF11" t="s">
        <v>86</v>
      </c>
      <c r="AG11" t="s">
        <v>1319</v>
      </c>
      <c r="AH11" t="s">
        <v>1320</v>
      </c>
      <c r="AI11" t="s">
        <v>1321</v>
      </c>
      <c r="AJ11" s="60">
        <v>45635</v>
      </c>
      <c r="AK11">
        <v>2024</v>
      </c>
      <c r="AL11" t="s">
        <v>1497</v>
      </c>
      <c r="AM11" t="s">
        <v>1318</v>
      </c>
      <c r="AN11" t="s">
        <v>403</v>
      </c>
      <c r="AO11" t="s">
        <v>301</v>
      </c>
      <c r="AP11" t="s">
        <v>302</v>
      </c>
      <c r="AQ11" t="s">
        <v>299</v>
      </c>
      <c r="AR11" t="s">
        <v>295</v>
      </c>
      <c r="AS11" t="s">
        <v>1327</v>
      </c>
      <c r="AT11">
        <v>-4.5</v>
      </c>
      <c r="AU11" s="60" t="s">
        <v>86</v>
      </c>
      <c r="AV11" t="s">
        <v>295</v>
      </c>
      <c r="AW11">
        <v>50.5</v>
      </c>
      <c r="AX11" t="s">
        <v>296</v>
      </c>
      <c r="AY11">
        <v>322</v>
      </c>
      <c r="AZ11">
        <v>166</v>
      </c>
      <c r="BA11">
        <v>2</v>
      </c>
      <c r="BB11">
        <v>1</v>
      </c>
      <c r="BC11">
        <v>3</v>
      </c>
      <c r="BD11">
        <v>17</v>
      </c>
      <c r="BE11">
        <v>156</v>
      </c>
      <c r="BF11">
        <v>0</v>
      </c>
      <c r="BG11">
        <v>0</v>
      </c>
      <c r="BH11">
        <v>0</v>
      </c>
      <c r="BI11">
        <v>433</v>
      </c>
      <c r="BJ11">
        <v>359</v>
      </c>
      <c r="BK11">
        <v>3</v>
      </c>
      <c r="BL11">
        <v>1</v>
      </c>
      <c r="BM11">
        <v>2</v>
      </c>
      <c r="BN11">
        <v>10</v>
      </c>
      <c r="BO11">
        <v>74</v>
      </c>
      <c r="BP11">
        <v>0</v>
      </c>
      <c r="BQ11">
        <v>1</v>
      </c>
      <c r="BR11">
        <v>0</v>
      </c>
      <c r="BS11">
        <v>20</v>
      </c>
      <c r="BT11">
        <v>27</v>
      </c>
      <c r="BU11">
        <v>20</v>
      </c>
      <c r="BV11">
        <v>22.5</v>
      </c>
      <c r="BW11">
        <v>47</v>
      </c>
    </row>
    <row r="12" spans="1:75" x14ac:dyDescent="0.2">
      <c r="A12" s="28" t="str">
        <f t="shared" si="1"/>
        <v>Jaguars</v>
      </c>
      <c r="B12" s="28" t="s">
        <v>128</v>
      </c>
      <c r="C12">
        <v>2</v>
      </c>
      <c r="D12">
        <v>0</v>
      </c>
      <c r="E12">
        <v>0</v>
      </c>
      <c r="F12">
        <v>272</v>
      </c>
      <c r="G12">
        <v>6</v>
      </c>
      <c r="H12">
        <v>0</v>
      </c>
      <c r="I12">
        <v>0</v>
      </c>
      <c r="J12">
        <v>0</v>
      </c>
      <c r="K12">
        <f t="shared" si="0"/>
        <v>0</v>
      </c>
      <c r="W12" s="44" t="s">
        <v>126</v>
      </c>
      <c r="X12" s="45" t="s">
        <v>102</v>
      </c>
      <c r="AA12" t="s">
        <v>99</v>
      </c>
      <c r="AB12" t="s">
        <v>236</v>
      </c>
      <c r="AC12" t="s">
        <v>1090</v>
      </c>
      <c r="AD12" t="s">
        <v>1091</v>
      </c>
      <c r="AE12" t="s">
        <v>297</v>
      </c>
      <c r="AF12" t="s">
        <v>91</v>
      </c>
      <c r="AG12" t="s">
        <v>1331</v>
      </c>
      <c r="AH12" t="s">
        <v>1332</v>
      </c>
      <c r="AI12" t="s">
        <v>1331</v>
      </c>
      <c r="AJ12" s="60">
        <v>45634</v>
      </c>
      <c r="AK12">
        <v>2024</v>
      </c>
      <c r="AL12" t="s">
        <v>1497</v>
      </c>
      <c r="AM12" t="s">
        <v>1318</v>
      </c>
      <c r="AN12" t="s">
        <v>300</v>
      </c>
      <c r="AO12" t="s">
        <v>292</v>
      </c>
      <c r="AP12" t="s">
        <v>293</v>
      </c>
      <c r="AQ12" t="s">
        <v>294</v>
      </c>
      <c r="AR12" t="s">
        <v>298</v>
      </c>
      <c r="AS12" t="s">
        <v>1504</v>
      </c>
      <c r="AT12">
        <v>-6.5</v>
      </c>
      <c r="AU12" s="60" t="s">
        <v>99</v>
      </c>
      <c r="AV12" t="s">
        <v>295</v>
      </c>
      <c r="AW12">
        <v>45.5</v>
      </c>
      <c r="AX12" t="s">
        <v>304</v>
      </c>
      <c r="AY12">
        <v>375</v>
      </c>
      <c r="AZ12">
        <v>331</v>
      </c>
      <c r="BA12">
        <v>2</v>
      </c>
      <c r="BB12">
        <v>0</v>
      </c>
      <c r="BC12">
        <v>0</v>
      </c>
      <c r="BD12">
        <v>0</v>
      </c>
      <c r="BE12">
        <v>44</v>
      </c>
      <c r="BF12">
        <v>1</v>
      </c>
      <c r="BG12">
        <v>0</v>
      </c>
      <c r="BH12">
        <v>0</v>
      </c>
      <c r="BI12">
        <v>402</v>
      </c>
      <c r="BJ12">
        <v>319</v>
      </c>
      <c r="BK12">
        <v>1</v>
      </c>
      <c r="BL12">
        <v>0</v>
      </c>
      <c r="BM12">
        <v>3</v>
      </c>
      <c r="BN12">
        <v>20</v>
      </c>
      <c r="BO12">
        <v>83</v>
      </c>
      <c r="BP12">
        <v>1</v>
      </c>
      <c r="BQ12">
        <v>0</v>
      </c>
      <c r="BR12">
        <v>0</v>
      </c>
      <c r="BS12">
        <v>32</v>
      </c>
      <c r="BT12">
        <v>26</v>
      </c>
      <c r="BU12">
        <v>25.5</v>
      </c>
      <c r="BV12">
        <v>26</v>
      </c>
      <c r="BW12">
        <v>58</v>
      </c>
    </row>
    <row r="13" spans="1:75" x14ac:dyDescent="0.2">
      <c r="A13" s="28" t="str">
        <f t="shared" si="1"/>
        <v>Chiefs</v>
      </c>
      <c r="B13" s="28" t="s">
        <v>137</v>
      </c>
      <c r="C13">
        <v>3</v>
      </c>
      <c r="D13">
        <v>0</v>
      </c>
      <c r="E13">
        <v>0</v>
      </c>
      <c r="F13">
        <v>288</v>
      </c>
      <c r="G13">
        <v>17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87</v>
      </c>
      <c r="AB13" t="s">
        <v>488</v>
      </c>
      <c r="AC13" t="s">
        <v>489</v>
      </c>
      <c r="AD13" t="s">
        <v>490</v>
      </c>
      <c r="AE13" t="s">
        <v>297</v>
      </c>
      <c r="AF13" t="s">
        <v>97</v>
      </c>
      <c r="AG13" t="s">
        <v>1291</v>
      </c>
      <c r="AH13" t="s">
        <v>1292</v>
      </c>
      <c r="AI13" t="s">
        <v>1293</v>
      </c>
      <c r="AJ13" s="60">
        <v>45634</v>
      </c>
      <c r="AK13">
        <v>2024</v>
      </c>
      <c r="AL13" t="s">
        <v>1497</v>
      </c>
      <c r="AM13" t="s">
        <v>1318</v>
      </c>
      <c r="AN13" t="s">
        <v>300</v>
      </c>
      <c r="AO13" t="s">
        <v>292</v>
      </c>
      <c r="AP13" t="s">
        <v>293</v>
      </c>
      <c r="AQ13" t="s">
        <v>299</v>
      </c>
      <c r="AR13" t="s">
        <v>298</v>
      </c>
      <c r="AS13" t="s">
        <v>1505</v>
      </c>
      <c r="AT13">
        <v>-14</v>
      </c>
      <c r="AU13" s="60" t="s">
        <v>87</v>
      </c>
      <c r="AV13" t="s">
        <v>295</v>
      </c>
      <c r="AW13">
        <v>45</v>
      </c>
      <c r="AX13" t="s">
        <v>296</v>
      </c>
      <c r="AY13">
        <v>292</v>
      </c>
      <c r="AZ13">
        <v>83</v>
      </c>
      <c r="BA13">
        <v>2</v>
      </c>
      <c r="BB13">
        <v>0</v>
      </c>
      <c r="BC13">
        <v>4</v>
      </c>
      <c r="BD13">
        <v>25</v>
      </c>
      <c r="BE13">
        <v>209</v>
      </c>
      <c r="BF13">
        <v>1</v>
      </c>
      <c r="BG13">
        <v>1</v>
      </c>
      <c r="BH13">
        <v>0</v>
      </c>
      <c r="BI13">
        <v>302</v>
      </c>
      <c r="BJ13">
        <v>184</v>
      </c>
      <c r="BK13">
        <v>1</v>
      </c>
      <c r="BL13">
        <v>1</v>
      </c>
      <c r="BM13">
        <v>1</v>
      </c>
      <c r="BN13">
        <v>7</v>
      </c>
      <c r="BO13">
        <v>118</v>
      </c>
      <c r="BP13">
        <v>1</v>
      </c>
      <c r="BQ13">
        <v>0</v>
      </c>
      <c r="BR13">
        <v>0</v>
      </c>
      <c r="BS13">
        <v>22</v>
      </c>
      <c r="BT13">
        <v>16</v>
      </c>
      <c r="BU13">
        <v>8</v>
      </c>
      <c r="BV13">
        <v>16</v>
      </c>
      <c r="BW13">
        <v>38</v>
      </c>
    </row>
    <row r="14" spans="1:75" x14ac:dyDescent="0.2">
      <c r="A14" s="28" t="str">
        <f t="shared" si="1"/>
        <v>Chargers</v>
      </c>
      <c r="B14" s="28" t="s">
        <v>134</v>
      </c>
      <c r="C14">
        <v>3</v>
      </c>
      <c r="D14">
        <v>0</v>
      </c>
      <c r="E14">
        <v>0</v>
      </c>
      <c r="F14">
        <v>298</v>
      </c>
      <c r="G14">
        <v>19</v>
      </c>
      <c r="H14">
        <v>0</v>
      </c>
      <c r="I14">
        <v>0</v>
      </c>
      <c r="J14">
        <v>0</v>
      </c>
      <c r="K14">
        <f t="shared" si="0"/>
        <v>0</v>
      </c>
      <c r="W14" s="44" t="s">
        <v>128</v>
      </c>
      <c r="X14" s="45" t="s">
        <v>94</v>
      </c>
      <c r="AA14" t="s">
        <v>100</v>
      </c>
      <c r="AB14" t="s">
        <v>1322</v>
      </c>
      <c r="AC14" t="s">
        <v>1323</v>
      </c>
      <c r="AD14" t="s">
        <v>1324</v>
      </c>
      <c r="AE14" t="s">
        <v>291</v>
      </c>
      <c r="AF14" t="s">
        <v>106</v>
      </c>
      <c r="AG14" t="s">
        <v>1092</v>
      </c>
      <c r="AH14" t="s">
        <v>1093</v>
      </c>
      <c r="AI14" t="s">
        <v>1094</v>
      </c>
      <c r="AJ14" s="60">
        <v>45634</v>
      </c>
      <c r="AK14">
        <v>2024</v>
      </c>
      <c r="AL14" t="s">
        <v>1497</v>
      </c>
      <c r="AM14" t="s">
        <v>1318</v>
      </c>
      <c r="AN14" t="s">
        <v>300</v>
      </c>
      <c r="AO14" t="s">
        <v>292</v>
      </c>
      <c r="AP14" t="s">
        <v>302</v>
      </c>
      <c r="AQ14" t="s">
        <v>299</v>
      </c>
      <c r="AR14" t="s">
        <v>295</v>
      </c>
      <c r="AS14" t="s">
        <v>1506</v>
      </c>
      <c r="AT14">
        <v>-6</v>
      </c>
      <c r="AU14" s="60" t="s">
        <v>106</v>
      </c>
      <c r="AV14" t="s">
        <v>295</v>
      </c>
      <c r="AW14">
        <v>46.5</v>
      </c>
      <c r="AX14" t="s">
        <v>304</v>
      </c>
      <c r="AY14">
        <v>496</v>
      </c>
      <c r="AZ14">
        <v>338</v>
      </c>
      <c r="BA14">
        <v>0</v>
      </c>
      <c r="BB14">
        <v>2</v>
      </c>
      <c r="BC14">
        <v>1</v>
      </c>
      <c r="BD14">
        <v>6</v>
      </c>
      <c r="BE14">
        <v>158</v>
      </c>
      <c r="BF14">
        <v>2</v>
      </c>
      <c r="BG14">
        <v>1</v>
      </c>
      <c r="BH14">
        <v>1</v>
      </c>
      <c r="BI14">
        <v>433</v>
      </c>
      <c r="BJ14">
        <v>318</v>
      </c>
      <c r="BK14">
        <v>5</v>
      </c>
      <c r="BL14">
        <v>0</v>
      </c>
      <c r="BM14">
        <v>4</v>
      </c>
      <c r="BN14">
        <v>29</v>
      </c>
      <c r="BO14">
        <v>115</v>
      </c>
      <c r="BP14">
        <v>1</v>
      </c>
      <c r="BQ14">
        <v>0</v>
      </c>
      <c r="BR14">
        <v>0</v>
      </c>
      <c r="BS14">
        <v>21</v>
      </c>
      <c r="BT14">
        <v>42</v>
      </c>
      <c r="BU14">
        <v>21</v>
      </c>
      <c r="BV14">
        <v>36</v>
      </c>
      <c r="BW14">
        <v>63</v>
      </c>
    </row>
    <row r="15" spans="1:75" x14ac:dyDescent="0.2">
      <c r="A15" s="28" t="str">
        <f t="shared" si="1"/>
        <v>Rams</v>
      </c>
      <c r="B15" s="28" t="s">
        <v>145</v>
      </c>
      <c r="C15">
        <v>0</v>
      </c>
      <c r="D15">
        <v>0</v>
      </c>
      <c r="E15">
        <v>0</v>
      </c>
      <c r="F15">
        <v>445</v>
      </c>
      <c r="G15">
        <v>42</v>
      </c>
      <c r="H15">
        <v>0</v>
      </c>
      <c r="I15">
        <v>0</v>
      </c>
      <c r="J15">
        <v>1</v>
      </c>
      <c r="K15">
        <f t="shared" si="0"/>
        <v>6</v>
      </c>
      <c r="W15" s="44" t="s">
        <v>129</v>
      </c>
      <c r="X15" s="45" t="s">
        <v>107</v>
      </c>
      <c r="AA15" t="s">
        <v>90</v>
      </c>
      <c r="AB15" t="s">
        <v>1285</v>
      </c>
      <c r="AC15" t="s">
        <v>1286</v>
      </c>
      <c r="AD15" t="s">
        <v>1287</v>
      </c>
      <c r="AE15" t="s">
        <v>297</v>
      </c>
      <c r="AF15" t="s">
        <v>101</v>
      </c>
      <c r="AG15" t="s">
        <v>1334</v>
      </c>
      <c r="AH15" t="s">
        <v>1335</v>
      </c>
      <c r="AI15" t="s">
        <v>1336</v>
      </c>
      <c r="AJ15" s="60">
        <v>45634</v>
      </c>
      <c r="AK15">
        <v>2024</v>
      </c>
      <c r="AL15" t="s">
        <v>1497</v>
      </c>
      <c r="AM15" t="s">
        <v>1318</v>
      </c>
      <c r="AN15" t="s">
        <v>300</v>
      </c>
      <c r="AO15" t="s">
        <v>292</v>
      </c>
      <c r="AP15" t="s">
        <v>293</v>
      </c>
      <c r="AQ15" t="s">
        <v>299</v>
      </c>
      <c r="AR15" t="s">
        <v>295</v>
      </c>
      <c r="AS15" t="s">
        <v>1507</v>
      </c>
      <c r="AT15">
        <v>-5.5</v>
      </c>
      <c r="AU15" s="60" t="s">
        <v>101</v>
      </c>
      <c r="AV15" t="s">
        <v>298</v>
      </c>
      <c r="AW15">
        <v>41</v>
      </c>
      <c r="AX15" t="s">
        <v>296</v>
      </c>
      <c r="AY15">
        <v>325</v>
      </c>
      <c r="AZ15">
        <v>213</v>
      </c>
      <c r="BA15">
        <v>0</v>
      </c>
      <c r="BB15">
        <v>1</v>
      </c>
      <c r="BC15">
        <v>2</v>
      </c>
      <c r="BD15">
        <v>14</v>
      </c>
      <c r="BE15">
        <v>112</v>
      </c>
      <c r="BF15">
        <v>1</v>
      </c>
      <c r="BG15">
        <v>0</v>
      </c>
      <c r="BH15">
        <v>0</v>
      </c>
      <c r="BI15">
        <v>292</v>
      </c>
      <c r="BJ15">
        <v>200</v>
      </c>
      <c r="BK15">
        <v>1</v>
      </c>
      <c r="BL15">
        <v>1</v>
      </c>
      <c r="BM15">
        <v>2</v>
      </c>
      <c r="BN15">
        <v>19</v>
      </c>
      <c r="BO15">
        <v>92</v>
      </c>
      <c r="BP15">
        <v>1</v>
      </c>
      <c r="BQ15">
        <v>2</v>
      </c>
      <c r="BR15">
        <v>0</v>
      </c>
      <c r="BS15">
        <v>11</v>
      </c>
      <c r="BT15">
        <v>14</v>
      </c>
      <c r="BU15">
        <v>11</v>
      </c>
      <c r="BV15">
        <v>8.5</v>
      </c>
      <c r="BW15">
        <v>25</v>
      </c>
    </row>
    <row r="16" spans="1:75" x14ac:dyDescent="0.2">
      <c r="A16" s="28" t="str">
        <f t="shared" si="1"/>
        <v>Raiders</v>
      </c>
      <c r="B16" s="28" t="s">
        <v>147</v>
      </c>
      <c r="C16">
        <v>4</v>
      </c>
      <c r="D16">
        <v>1</v>
      </c>
      <c r="E16">
        <v>2</v>
      </c>
      <c r="F16">
        <v>420</v>
      </c>
      <c r="G16">
        <v>28</v>
      </c>
      <c r="H16">
        <v>0</v>
      </c>
      <c r="I16">
        <v>0</v>
      </c>
      <c r="J16">
        <v>0</v>
      </c>
      <c r="K16">
        <f t="shared" si="0"/>
        <v>0</v>
      </c>
      <c r="W16" s="44" t="s">
        <v>130</v>
      </c>
      <c r="X16" s="45" t="s">
        <v>85</v>
      </c>
      <c r="AA16" t="s">
        <v>94</v>
      </c>
      <c r="AB16" t="s">
        <v>1328</v>
      </c>
      <c r="AC16" t="s">
        <v>1329</v>
      </c>
      <c r="AD16" t="s">
        <v>1330</v>
      </c>
      <c r="AE16" t="s">
        <v>291</v>
      </c>
      <c r="AF16" t="s">
        <v>83</v>
      </c>
      <c r="AG16" t="s">
        <v>491</v>
      </c>
      <c r="AH16" t="s">
        <v>492</v>
      </c>
      <c r="AI16" t="s">
        <v>493</v>
      </c>
      <c r="AJ16" s="60">
        <v>45634</v>
      </c>
      <c r="AK16">
        <v>2024</v>
      </c>
      <c r="AL16" t="s">
        <v>1497</v>
      </c>
      <c r="AM16" t="s">
        <v>1318</v>
      </c>
      <c r="AN16" t="s">
        <v>300</v>
      </c>
      <c r="AO16" t="s">
        <v>292</v>
      </c>
      <c r="AP16" t="s">
        <v>293</v>
      </c>
      <c r="AQ16" t="s">
        <v>299</v>
      </c>
      <c r="AR16" t="s">
        <v>298</v>
      </c>
      <c r="AS16" t="s">
        <v>1508</v>
      </c>
      <c r="AT16">
        <v>-3</v>
      </c>
      <c r="AU16" s="60" t="s">
        <v>83</v>
      </c>
      <c r="AV16" t="s">
        <v>298</v>
      </c>
      <c r="AW16">
        <v>40.5</v>
      </c>
      <c r="AX16" t="s">
        <v>296</v>
      </c>
      <c r="AY16">
        <v>291</v>
      </c>
      <c r="AZ16">
        <v>220</v>
      </c>
      <c r="BA16">
        <v>0</v>
      </c>
      <c r="BB16">
        <v>2</v>
      </c>
      <c r="BC16">
        <v>1</v>
      </c>
      <c r="BD16">
        <v>0</v>
      </c>
      <c r="BE16">
        <v>71</v>
      </c>
      <c r="BF16">
        <v>1</v>
      </c>
      <c r="BG16">
        <v>0</v>
      </c>
      <c r="BH16">
        <v>0</v>
      </c>
      <c r="BI16">
        <v>272</v>
      </c>
      <c r="BJ16">
        <v>146</v>
      </c>
      <c r="BK16">
        <v>0</v>
      </c>
      <c r="BL16">
        <v>0</v>
      </c>
      <c r="BM16">
        <v>2</v>
      </c>
      <c r="BN16">
        <v>22</v>
      </c>
      <c r="BO16">
        <v>126</v>
      </c>
      <c r="BP16">
        <v>0</v>
      </c>
      <c r="BQ16">
        <v>1</v>
      </c>
      <c r="BR16">
        <v>0</v>
      </c>
      <c r="BS16">
        <v>10</v>
      </c>
      <c r="BT16">
        <v>6</v>
      </c>
      <c r="BU16">
        <v>10</v>
      </c>
      <c r="BV16">
        <v>3</v>
      </c>
      <c r="BW16">
        <v>16</v>
      </c>
    </row>
    <row r="17" spans="1:75" x14ac:dyDescent="0.2">
      <c r="A17" s="28" t="str">
        <f t="shared" si="1"/>
        <v>Dolphins</v>
      </c>
      <c r="B17" s="28" t="s">
        <v>142</v>
      </c>
      <c r="C17">
        <v>3</v>
      </c>
      <c r="D17">
        <v>0</v>
      </c>
      <c r="E17">
        <v>0</v>
      </c>
      <c r="F17">
        <v>402</v>
      </c>
      <c r="G17">
        <v>26</v>
      </c>
      <c r="H17">
        <v>0</v>
      </c>
      <c r="I17">
        <v>0</v>
      </c>
      <c r="J17">
        <v>0</v>
      </c>
      <c r="K17">
        <f t="shared" si="0"/>
        <v>0</v>
      </c>
      <c r="W17" s="44" t="s">
        <v>131</v>
      </c>
      <c r="X17" s="45" t="s">
        <v>81</v>
      </c>
      <c r="AA17" t="s">
        <v>91</v>
      </c>
      <c r="AB17" t="s">
        <v>1331</v>
      </c>
      <c r="AC17" t="s">
        <v>1332</v>
      </c>
      <c r="AD17" t="s">
        <v>1331</v>
      </c>
      <c r="AE17" t="s">
        <v>291</v>
      </c>
      <c r="AF17" t="s">
        <v>99</v>
      </c>
      <c r="AG17" t="s">
        <v>236</v>
      </c>
      <c r="AH17" t="s">
        <v>1090</v>
      </c>
      <c r="AI17" t="s">
        <v>1091</v>
      </c>
      <c r="AJ17" s="60">
        <v>45634</v>
      </c>
      <c r="AK17">
        <v>2024</v>
      </c>
      <c r="AL17" t="s">
        <v>1497</v>
      </c>
      <c r="AM17" t="s">
        <v>1318</v>
      </c>
      <c r="AN17" t="s">
        <v>300</v>
      </c>
      <c r="AO17" t="s">
        <v>292</v>
      </c>
      <c r="AP17" t="s">
        <v>293</v>
      </c>
      <c r="AQ17" t="s">
        <v>294</v>
      </c>
      <c r="AR17" t="s">
        <v>295</v>
      </c>
      <c r="AS17" t="s">
        <v>1509</v>
      </c>
      <c r="AT17">
        <v>-6.5</v>
      </c>
      <c r="AU17" s="60" t="s">
        <v>99</v>
      </c>
      <c r="AV17" t="s">
        <v>298</v>
      </c>
      <c r="AW17">
        <v>45.5</v>
      </c>
      <c r="AX17" t="s">
        <v>304</v>
      </c>
      <c r="AY17">
        <v>402</v>
      </c>
      <c r="AZ17">
        <v>319</v>
      </c>
      <c r="BA17">
        <v>1</v>
      </c>
      <c r="BB17">
        <v>0</v>
      </c>
      <c r="BC17">
        <v>3</v>
      </c>
      <c r="BD17">
        <v>20</v>
      </c>
      <c r="BE17">
        <v>83</v>
      </c>
      <c r="BF17">
        <v>1</v>
      </c>
      <c r="BG17">
        <v>0</v>
      </c>
      <c r="BH17">
        <v>0</v>
      </c>
      <c r="BI17">
        <v>375</v>
      </c>
      <c r="BJ17">
        <v>331</v>
      </c>
      <c r="BK17">
        <v>2</v>
      </c>
      <c r="BL17">
        <v>0</v>
      </c>
      <c r="BM17">
        <v>0</v>
      </c>
      <c r="BN17">
        <v>0</v>
      </c>
      <c r="BO17">
        <v>44</v>
      </c>
      <c r="BP17">
        <v>1</v>
      </c>
      <c r="BQ17">
        <v>0</v>
      </c>
      <c r="BR17">
        <v>0</v>
      </c>
      <c r="BS17">
        <v>26</v>
      </c>
      <c r="BT17">
        <v>32</v>
      </c>
      <c r="BU17">
        <v>26</v>
      </c>
      <c r="BV17">
        <v>25.5</v>
      </c>
      <c r="BW17">
        <v>58</v>
      </c>
    </row>
    <row r="18" spans="1:75" x14ac:dyDescent="0.2">
      <c r="A18" s="28" t="str">
        <f t="shared" si="1"/>
        <v>Vikings</v>
      </c>
      <c r="B18" s="28" t="s">
        <v>122</v>
      </c>
      <c r="C18">
        <v>1</v>
      </c>
      <c r="D18">
        <v>1</v>
      </c>
      <c r="E18">
        <v>2</v>
      </c>
      <c r="F18">
        <v>496</v>
      </c>
      <c r="G18">
        <v>21</v>
      </c>
      <c r="H18">
        <v>0</v>
      </c>
      <c r="I18">
        <v>0</v>
      </c>
      <c r="J18">
        <v>0</v>
      </c>
      <c r="K18">
        <f t="shared" si="0"/>
        <v>0</v>
      </c>
      <c r="W18" s="44" t="s">
        <v>132</v>
      </c>
      <c r="X18" s="45" t="s">
        <v>82</v>
      </c>
      <c r="AA18" t="s">
        <v>108</v>
      </c>
      <c r="AB18" t="s">
        <v>309</v>
      </c>
      <c r="AC18" t="s">
        <v>494</v>
      </c>
      <c r="AD18" t="s">
        <v>495</v>
      </c>
      <c r="AE18" t="s">
        <v>297</v>
      </c>
      <c r="AF18" t="s">
        <v>88</v>
      </c>
      <c r="AG18" t="s">
        <v>1225</v>
      </c>
      <c r="AH18" t="s">
        <v>1226</v>
      </c>
      <c r="AI18" t="s">
        <v>1227</v>
      </c>
      <c r="AJ18" s="60">
        <v>45631</v>
      </c>
      <c r="AK18">
        <v>2024</v>
      </c>
      <c r="AL18" t="s">
        <v>1497</v>
      </c>
      <c r="AM18" t="s">
        <v>1318</v>
      </c>
      <c r="AN18" t="s">
        <v>303</v>
      </c>
      <c r="AO18" t="s">
        <v>301</v>
      </c>
      <c r="AP18" t="s">
        <v>302</v>
      </c>
      <c r="AQ18" t="s">
        <v>299</v>
      </c>
      <c r="AR18" t="s">
        <v>298</v>
      </c>
      <c r="AS18" t="s">
        <v>1510</v>
      </c>
      <c r="AT18">
        <v>-3.5</v>
      </c>
      <c r="AU18" s="60" t="s">
        <v>108</v>
      </c>
      <c r="AV18" t="s">
        <v>295</v>
      </c>
      <c r="AW18">
        <v>53</v>
      </c>
      <c r="AX18" t="s">
        <v>304</v>
      </c>
      <c r="AY18">
        <v>391</v>
      </c>
      <c r="AZ18">
        <v>280</v>
      </c>
      <c r="BA18">
        <v>3</v>
      </c>
      <c r="BB18">
        <v>1</v>
      </c>
      <c r="BC18">
        <v>1</v>
      </c>
      <c r="BD18">
        <v>3</v>
      </c>
      <c r="BE18">
        <v>111</v>
      </c>
      <c r="BF18">
        <v>1</v>
      </c>
      <c r="BG18">
        <v>0</v>
      </c>
      <c r="BH18">
        <v>0</v>
      </c>
      <c r="BI18">
        <v>298</v>
      </c>
      <c r="BJ18">
        <v>199</v>
      </c>
      <c r="BK18">
        <v>1</v>
      </c>
      <c r="BL18">
        <v>0</v>
      </c>
      <c r="BM18">
        <v>1</v>
      </c>
      <c r="BN18">
        <v>7</v>
      </c>
      <c r="BO18">
        <v>99</v>
      </c>
      <c r="BP18">
        <v>3</v>
      </c>
      <c r="BQ18">
        <v>1</v>
      </c>
      <c r="BR18">
        <v>1</v>
      </c>
      <c r="BS18">
        <v>34</v>
      </c>
      <c r="BT18">
        <v>31</v>
      </c>
      <c r="BU18">
        <v>30.5</v>
      </c>
      <c r="BV18">
        <v>31</v>
      </c>
      <c r="BW18">
        <v>65</v>
      </c>
    </row>
    <row r="19" spans="1:75" x14ac:dyDescent="0.2">
      <c r="A19" s="28" t="str">
        <f t="shared" si="1"/>
        <v>Saints</v>
      </c>
      <c r="B19" s="28" t="s">
        <v>141</v>
      </c>
      <c r="C19">
        <v>2</v>
      </c>
      <c r="D19">
        <v>0</v>
      </c>
      <c r="E19">
        <v>1</v>
      </c>
      <c r="F19">
        <v>325</v>
      </c>
      <c r="G19">
        <v>11</v>
      </c>
      <c r="H19">
        <v>0</v>
      </c>
      <c r="I19">
        <v>0</v>
      </c>
      <c r="J19">
        <v>0</v>
      </c>
      <c r="K19">
        <f t="shared" si="0"/>
        <v>0</v>
      </c>
      <c r="W19" s="44" t="s">
        <v>133</v>
      </c>
      <c r="X19" s="45" t="s">
        <v>83</v>
      </c>
      <c r="AA19" t="s">
        <v>88</v>
      </c>
      <c r="AB19" t="s">
        <v>1225</v>
      </c>
      <c r="AC19" t="s">
        <v>1226</v>
      </c>
      <c r="AD19" t="s">
        <v>1227</v>
      </c>
      <c r="AE19" t="s">
        <v>291</v>
      </c>
      <c r="AF19" t="s">
        <v>108</v>
      </c>
      <c r="AG19" t="s">
        <v>309</v>
      </c>
      <c r="AH19" t="s">
        <v>494</v>
      </c>
      <c r="AI19" t="s">
        <v>495</v>
      </c>
      <c r="AJ19" s="60">
        <v>45631</v>
      </c>
      <c r="AK19">
        <v>2024</v>
      </c>
      <c r="AL19" t="s">
        <v>1497</v>
      </c>
      <c r="AM19" t="s">
        <v>1318</v>
      </c>
      <c r="AN19" t="s">
        <v>303</v>
      </c>
      <c r="AO19" t="s">
        <v>301</v>
      </c>
      <c r="AP19" t="s">
        <v>302</v>
      </c>
      <c r="AQ19" t="s">
        <v>299</v>
      </c>
      <c r="AR19" t="s">
        <v>295</v>
      </c>
      <c r="AS19" t="s">
        <v>1511</v>
      </c>
      <c r="AT19">
        <v>-3.5</v>
      </c>
      <c r="AU19" s="60" t="s">
        <v>108</v>
      </c>
      <c r="AV19" t="s">
        <v>298</v>
      </c>
      <c r="AW19">
        <v>53</v>
      </c>
      <c r="AX19" t="s">
        <v>304</v>
      </c>
      <c r="AY19">
        <v>298</v>
      </c>
      <c r="AZ19">
        <v>199</v>
      </c>
      <c r="BA19">
        <v>1</v>
      </c>
      <c r="BB19">
        <v>0</v>
      </c>
      <c r="BC19">
        <v>1</v>
      </c>
      <c r="BD19">
        <v>7</v>
      </c>
      <c r="BE19">
        <v>99</v>
      </c>
      <c r="BF19">
        <v>3</v>
      </c>
      <c r="BG19">
        <v>1</v>
      </c>
      <c r="BH19">
        <v>1</v>
      </c>
      <c r="BI19">
        <v>391</v>
      </c>
      <c r="BJ19">
        <v>280</v>
      </c>
      <c r="BK19">
        <v>3</v>
      </c>
      <c r="BL19">
        <v>1</v>
      </c>
      <c r="BM19">
        <v>1</v>
      </c>
      <c r="BN19">
        <v>3</v>
      </c>
      <c r="BO19">
        <v>111</v>
      </c>
      <c r="BP19">
        <v>1</v>
      </c>
      <c r="BQ19">
        <v>0</v>
      </c>
      <c r="BR19">
        <v>0</v>
      </c>
      <c r="BS19">
        <v>31</v>
      </c>
      <c r="BT19">
        <v>34</v>
      </c>
      <c r="BU19">
        <v>31</v>
      </c>
      <c r="BV19">
        <v>30.5</v>
      </c>
      <c r="BW19">
        <v>65</v>
      </c>
    </row>
    <row r="20" spans="1:75" x14ac:dyDescent="0.2">
      <c r="A20" s="28" t="str">
        <f t="shared" si="1"/>
        <v>Giants</v>
      </c>
      <c r="B20" s="28" t="s">
        <v>139</v>
      </c>
      <c r="C20">
        <v>2</v>
      </c>
      <c r="D20">
        <v>0</v>
      </c>
      <c r="E20">
        <v>1</v>
      </c>
      <c r="F20">
        <v>292</v>
      </c>
      <c r="G20">
        <v>14</v>
      </c>
      <c r="H20">
        <v>0</v>
      </c>
      <c r="I20">
        <v>0</v>
      </c>
      <c r="J20">
        <v>0</v>
      </c>
      <c r="K20">
        <f t="shared" si="0"/>
        <v>0</v>
      </c>
      <c r="W20" s="44" t="s">
        <v>134</v>
      </c>
      <c r="X20" s="45" t="s">
        <v>103</v>
      </c>
      <c r="AA20" t="s">
        <v>97</v>
      </c>
      <c r="AB20" t="s">
        <v>1291</v>
      </c>
      <c r="AC20" t="s">
        <v>1292</v>
      </c>
      <c r="AD20" t="s">
        <v>1293</v>
      </c>
      <c r="AE20" t="s">
        <v>291</v>
      </c>
      <c r="AF20" t="s">
        <v>87</v>
      </c>
      <c r="AG20" t="s">
        <v>488</v>
      </c>
      <c r="AH20" t="s">
        <v>489</v>
      </c>
      <c r="AI20" t="s">
        <v>490</v>
      </c>
      <c r="AJ20" s="60">
        <v>45634</v>
      </c>
      <c r="AK20">
        <v>2024</v>
      </c>
      <c r="AL20" t="s">
        <v>1497</v>
      </c>
      <c r="AM20" t="s">
        <v>1318</v>
      </c>
      <c r="AN20" t="s">
        <v>300</v>
      </c>
      <c r="AO20" t="s">
        <v>292</v>
      </c>
      <c r="AP20" t="s">
        <v>293</v>
      </c>
      <c r="AQ20" t="s">
        <v>299</v>
      </c>
      <c r="AR20" t="s">
        <v>295</v>
      </c>
      <c r="AS20" t="s">
        <v>1512</v>
      </c>
      <c r="AT20">
        <v>-14</v>
      </c>
      <c r="AU20" s="60" t="s">
        <v>87</v>
      </c>
      <c r="AV20" t="s">
        <v>298</v>
      </c>
      <c r="AW20">
        <v>45</v>
      </c>
      <c r="AX20" t="s">
        <v>296</v>
      </c>
      <c r="AY20">
        <v>302</v>
      </c>
      <c r="AZ20">
        <v>184</v>
      </c>
      <c r="BA20">
        <v>1</v>
      </c>
      <c r="BB20">
        <v>1</v>
      </c>
      <c r="BC20">
        <v>1</v>
      </c>
      <c r="BD20">
        <v>7</v>
      </c>
      <c r="BE20">
        <v>118</v>
      </c>
      <c r="BF20">
        <v>1</v>
      </c>
      <c r="BG20">
        <v>0</v>
      </c>
      <c r="BH20">
        <v>0</v>
      </c>
      <c r="BI20">
        <v>292</v>
      </c>
      <c r="BJ20">
        <v>83</v>
      </c>
      <c r="BK20">
        <v>2</v>
      </c>
      <c r="BL20">
        <v>0</v>
      </c>
      <c r="BM20">
        <v>4</v>
      </c>
      <c r="BN20">
        <v>25</v>
      </c>
      <c r="BO20">
        <v>209</v>
      </c>
      <c r="BP20">
        <v>1</v>
      </c>
      <c r="BQ20">
        <v>1</v>
      </c>
      <c r="BR20">
        <v>0</v>
      </c>
      <c r="BS20">
        <v>16</v>
      </c>
      <c r="BT20">
        <v>22</v>
      </c>
      <c r="BU20">
        <v>16</v>
      </c>
      <c r="BV20">
        <v>8</v>
      </c>
      <c r="BW20">
        <v>38</v>
      </c>
    </row>
    <row r="21" spans="1:75" x14ac:dyDescent="0.2">
      <c r="A21" s="28" t="str">
        <f t="shared" si="1"/>
        <v>Jets</v>
      </c>
      <c r="B21" s="28" t="s">
        <v>120</v>
      </c>
      <c r="C21">
        <v>0</v>
      </c>
      <c r="D21">
        <v>0</v>
      </c>
      <c r="E21">
        <v>0</v>
      </c>
      <c r="F21">
        <v>375</v>
      </c>
      <c r="G21">
        <v>32</v>
      </c>
      <c r="H21">
        <v>0</v>
      </c>
      <c r="I21">
        <v>0</v>
      </c>
      <c r="J21">
        <v>0</v>
      </c>
      <c r="K21">
        <f t="shared" si="0"/>
        <v>0</v>
      </c>
      <c r="W21" s="44" t="s">
        <v>135</v>
      </c>
      <c r="X21" s="45" t="s">
        <v>308</v>
      </c>
      <c r="AA21" t="s">
        <v>110</v>
      </c>
      <c r="AB21" t="s">
        <v>1231</v>
      </c>
      <c r="AC21" t="s">
        <v>1232</v>
      </c>
      <c r="AD21" t="s">
        <v>1233</v>
      </c>
      <c r="AE21" t="s">
        <v>291</v>
      </c>
      <c r="AF21" t="s">
        <v>96</v>
      </c>
      <c r="AG21" t="s">
        <v>1283</v>
      </c>
      <c r="AH21" t="s">
        <v>1284</v>
      </c>
      <c r="AI21" t="s">
        <v>1283</v>
      </c>
      <c r="AJ21" s="60">
        <v>45634</v>
      </c>
      <c r="AK21">
        <v>2024</v>
      </c>
      <c r="AL21" t="s">
        <v>1497</v>
      </c>
      <c r="AM21" t="s">
        <v>1318</v>
      </c>
      <c r="AN21" t="s">
        <v>300</v>
      </c>
      <c r="AO21" t="s">
        <v>292</v>
      </c>
      <c r="AP21" t="s">
        <v>293</v>
      </c>
      <c r="AQ21" t="s">
        <v>294</v>
      </c>
      <c r="AR21" t="s">
        <v>295</v>
      </c>
      <c r="AS21" t="s">
        <v>1513</v>
      </c>
      <c r="AT21">
        <v>-6.5</v>
      </c>
      <c r="AU21" s="60" t="s">
        <v>96</v>
      </c>
      <c r="AV21" t="s">
        <v>295</v>
      </c>
      <c r="AW21">
        <v>47</v>
      </c>
      <c r="AX21" t="s">
        <v>296</v>
      </c>
      <c r="AY21">
        <v>286</v>
      </c>
      <c r="AZ21">
        <v>195</v>
      </c>
      <c r="BA21">
        <v>0</v>
      </c>
      <c r="BB21">
        <v>1</v>
      </c>
      <c r="BC21">
        <v>2</v>
      </c>
      <c r="BD21">
        <v>10</v>
      </c>
      <c r="BE21">
        <v>91</v>
      </c>
      <c r="BF21">
        <v>1</v>
      </c>
      <c r="BG21">
        <v>2</v>
      </c>
      <c r="BH21">
        <v>1</v>
      </c>
      <c r="BI21">
        <v>420</v>
      </c>
      <c r="BJ21">
        <v>268</v>
      </c>
      <c r="BK21">
        <v>3</v>
      </c>
      <c r="BL21">
        <v>2</v>
      </c>
      <c r="BM21">
        <v>4</v>
      </c>
      <c r="BN21">
        <v>27</v>
      </c>
      <c r="BO21">
        <v>152</v>
      </c>
      <c r="BP21">
        <v>1</v>
      </c>
      <c r="BQ21">
        <v>1</v>
      </c>
      <c r="BR21">
        <v>1</v>
      </c>
      <c r="BS21">
        <v>13</v>
      </c>
      <c r="BT21">
        <v>28</v>
      </c>
      <c r="BU21">
        <v>13</v>
      </c>
      <c r="BV21">
        <v>21.5</v>
      </c>
      <c r="BW21">
        <v>41</v>
      </c>
    </row>
    <row r="22" spans="1:75" x14ac:dyDescent="0.2">
      <c r="A22" s="28" t="str">
        <f t="shared" si="1"/>
        <v>Eagles</v>
      </c>
      <c r="B22" s="28" t="s">
        <v>118</v>
      </c>
      <c r="C22">
        <v>1</v>
      </c>
      <c r="D22">
        <v>0</v>
      </c>
      <c r="E22">
        <v>1</v>
      </c>
      <c r="F22">
        <v>302</v>
      </c>
      <c r="G22">
        <v>16</v>
      </c>
      <c r="H22">
        <v>0</v>
      </c>
      <c r="I22">
        <v>0</v>
      </c>
      <c r="J22">
        <v>0</v>
      </c>
      <c r="K22">
        <f t="shared" si="0"/>
        <v>0</v>
      </c>
      <c r="W22" s="44" t="s">
        <v>136</v>
      </c>
      <c r="X22" s="45" t="s">
        <v>104</v>
      </c>
      <c r="AA22" t="s">
        <v>111</v>
      </c>
      <c r="AB22" t="s">
        <v>1095</v>
      </c>
      <c r="AC22" t="s">
        <v>1096</v>
      </c>
      <c r="AD22" t="s">
        <v>1097</v>
      </c>
      <c r="AE22" t="s">
        <v>297</v>
      </c>
      <c r="AF22" t="s">
        <v>81</v>
      </c>
      <c r="AG22" t="s">
        <v>214</v>
      </c>
      <c r="AH22" t="s">
        <v>1316</v>
      </c>
      <c r="AI22" t="s">
        <v>1317</v>
      </c>
      <c r="AJ22" s="60">
        <v>45634</v>
      </c>
      <c r="AK22">
        <v>2024</v>
      </c>
      <c r="AL22" t="s">
        <v>1497</v>
      </c>
      <c r="AM22" t="s">
        <v>1318</v>
      </c>
      <c r="AN22" t="s">
        <v>300</v>
      </c>
      <c r="AO22" t="s">
        <v>307</v>
      </c>
      <c r="AP22" t="s">
        <v>302</v>
      </c>
      <c r="AQ22" t="s">
        <v>299</v>
      </c>
      <c r="AR22" t="s">
        <v>298</v>
      </c>
      <c r="AS22" t="s">
        <v>1514</v>
      </c>
      <c r="AT22">
        <v>-3.5</v>
      </c>
      <c r="AU22" s="60" t="s">
        <v>81</v>
      </c>
      <c r="AV22" t="s">
        <v>298</v>
      </c>
      <c r="AW22">
        <v>50.5</v>
      </c>
      <c r="AX22" t="s">
        <v>304</v>
      </c>
      <c r="AY22">
        <v>457</v>
      </c>
      <c r="AZ22">
        <v>320</v>
      </c>
      <c r="BA22">
        <v>2</v>
      </c>
      <c r="BB22">
        <v>0</v>
      </c>
      <c r="BC22">
        <v>0</v>
      </c>
      <c r="BD22">
        <v>0</v>
      </c>
      <c r="BE22">
        <v>137</v>
      </c>
      <c r="BF22">
        <v>3</v>
      </c>
      <c r="BG22">
        <v>0</v>
      </c>
      <c r="BH22">
        <v>0</v>
      </c>
      <c r="BI22">
        <v>445</v>
      </c>
      <c r="BJ22">
        <v>342</v>
      </c>
      <c r="BK22">
        <v>3</v>
      </c>
      <c r="BL22">
        <v>0</v>
      </c>
      <c r="BM22">
        <v>0</v>
      </c>
      <c r="BN22">
        <v>0</v>
      </c>
      <c r="BO22">
        <v>103</v>
      </c>
      <c r="BP22">
        <v>3</v>
      </c>
      <c r="BQ22">
        <v>0</v>
      </c>
      <c r="BR22">
        <v>0</v>
      </c>
      <c r="BS22">
        <v>44</v>
      </c>
      <c r="BT22">
        <v>42</v>
      </c>
      <c r="BU22">
        <v>44</v>
      </c>
      <c r="BV22">
        <v>38.5</v>
      </c>
      <c r="BW22">
        <v>86</v>
      </c>
    </row>
    <row r="23" spans="1:75" x14ac:dyDescent="0.2">
      <c r="A23" s="28" t="str">
        <f t="shared" si="1"/>
        <v>Steelers</v>
      </c>
      <c r="B23" s="28" t="s">
        <v>130</v>
      </c>
      <c r="C23">
        <v>3</v>
      </c>
      <c r="D23">
        <v>1</v>
      </c>
      <c r="E23">
        <v>2</v>
      </c>
      <c r="F23">
        <v>300</v>
      </c>
      <c r="G23">
        <v>14</v>
      </c>
      <c r="H23">
        <v>0</v>
      </c>
      <c r="I23">
        <v>0</v>
      </c>
      <c r="J23">
        <v>0</v>
      </c>
      <c r="K23">
        <f t="shared" si="0"/>
        <v>0</v>
      </c>
      <c r="W23" s="44" t="s">
        <v>137</v>
      </c>
      <c r="X23" s="45" t="s">
        <v>89</v>
      </c>
      <c r="AA23" t="s">
        <v>101</v>
      </c>
      <c r="AB23" t="s">
        <v>1334</v>
      </c>
      <c r="AC23" t="s">
        <v>1335</v>
      </c>
      <c r="AD23" t="s">
        <v>1336</v>
      </c>
      <c r="AE23" t="s">
        <v>291</v>
      </c>
      <c r="AF23" t="s">
        <v>90</v>
      </c>
      <c r="AG23" t="s">
        <v>1285</v>
      </c>
      <c r="AH23" t="s">
        <v>1286</v>
      </c>
      <c r="AI23" t="s">
        <v>1287</v>
      </c>
      <c r="AJ23" s="60">
        <v>45634</v>
      </c>
      <c r="AK23">
        <v>2024</v>
      </c>
      <c r="AL23" t="s">
        <v>1497</v>
      </c>
      <c r="AM23" t="s">
        <v>1318</v>
      </c>
      <c r="AN23" t="s">
        <v>300</v>
      </c>
      <c r="AO23" t="s">
        <v>292</v>
      </c>
      <c r="AP23" t="s">
        <v>293</v>
      </c>
      <c r="AQ23" t="s">
        <v>299</v>
      </c>
      <c r="AR23" t="s">
        <v>298</v>
      </c>
      <c r="AS23" t="s">
        <v>1515</v>
      </c>
      <c r="AT23">
        <v>-5.5</v>
      </c>
      <c r="AU23" s="60" t="s">
        <v>101</v>
      </c>
      <c r="AV23" t="s">
        <v>295</v>
      </c>
      <c r="AW23">
        <v>41</v>
      </c>
      <c r="AX23" t="s">
        <v>296</v>
      </c>
      <c r="AY23">
        <v>292</v>
      </c>
      <c r="AZ23">
        <v>200</v>
      </c>
      <c r="BA23">
        <v>1</v>
      </c>
      <c r="BB23">
        <v>1</v>
      </c>
      <c r="BC23">
        <v>2</v>
      </c>
      <c r="BD23">
        <v>19</v>
      </c>
      <c r="BE23">
        <v>92</v>
      </c>
      <c r="BF23">
        <v>1</v>
      </c>
      <c r="BG23">
        <v>2</v>
      </c>
      <c r="BH23">
        <v>0</v>
      </c>
      <c r="BI23">
        <v>325</v>
      </c>
      <c r="BJ23">
        <v>213</v>
      </c>
      <c r="BK23">
        <v>0</v>
      </c>
      <c r="BL23">
        <v>1</v>
      </c>
      <c r="BM23">
        <v>2</v>
      </c>
      <c r="BN23">
        <v>14</v>
      </c>
      <c r="BO23">
        <v>112</v>
      </c>
      <c r="BP23">
        <v>1</v>
      </c>
      <c r="BQ23">
        <v>0</v>
      </c>
      <c r="BR23">
        <v>0</v>
      </c>
      <c r="BS23">
        <v>14</v>
      </c>
      <c r="BT23">
        <v>11</v>
      </c>
      <c r="BU23">
        <v>8.5</v>
      </c>
      <c r="BV23">
        <v>11</v>
      </c>
      <c r="BW23">
        <v>25</v>
      </c>
    </row>
    <row r="24" spans="1:75" x14ac:dyDescent="0.2">
      <c r="A24" s="28" t="str">
        <f t="shared" si="1"/>
        <v>Seahawks</v>
      </c>
      <c r="B24" s="28" t="s">
        <v>124</v>
      </c>
      <c r="C24">
        <v>2</v>
      </c>
      <c r="D24">
        <v>0</v>
      </c>
      <c r="E24">
        <v>2</v>
      </c>
      <c r="F24">
        <v>356</v>
      </c>
      <c r="G24">
        <v>18</v>
      </c>
      <c r="H24">
        <v>0</v>
      </c>
      <c r="I24">
        <v>0</v>
      </c>
      <c r="J24">
        <v>0</v>
      </c>
      <c r="K24">
        <f t="shared" si="0"/>
        <v>0</v>
      </c>
      <c r="W24" s="44" t="s">
        <v>138</v>
      </c>
      <c r="X24" s="45" t="s">
        <v>95</v>
      </c>
      <c r="AA24" t="s">
        <v>109</v>
      </c>
      <c r="AB24" t="s">
        <v>1221</v>
      </c>
      <c r="AC24" t="s">
        <v>1222</v>
      </c>
      <c r="AD24" t="s">
        <v>1223</v>
      </c>
      <c r="AE24" t="s">
        <v>291</v>
      </c>
      <c r="AF24" t="s">
        <v>82</v>
      </c>
      <c r="AG24" t="s">
        <v>1288</v>
      </c>
      <c r="AH24" t="s">
        <v>1289</v>
      </c>
      <c r="AI24" t="s">
        <v>1290</v>
      </c>
      <c r="AJ24" s="60">
        <v>45634</v>
      </c>
      <c r="AK24">
        <v>2024</v>
      </c>
      <c r="AL24" t="s">
        <v>1497</v>
      </c>
      <c r="AM24" t="s">
        <v>1318</v>
      </c>
      <c r="AN24" t="s">
        <v>300</v>
      </c>
      <c r="AO24" t="s">
        <v>307</v>
      </c>
      <c r="AP24" t="s">
        <v>302</v>
      </c>
      <c r="AQ24" t="s">
        <v>294</v>
      </c>
      <c r="AR24" t="s">
        <v>298</v>
      </c>
      <c r="AS24" t="s">
        <v>1516</v>
      </c>
      <c r="AT24">
        <v>-3</v>
      </c>
      <c r="AU24" s="60" t="s">
        <v>82</v>
      </c>
      <c r="AV24" t="s">
        <v>298</v>
      </c>
      <c r="AW24">
        <v>46</v>
      </c>
      <c r="AX24" t="s">
        <v>304</v>
      </c>
      <c r="AY24">
        <v>409</v>
      </c>
      <c r="AZ24">
        <v>233</v>
      </c>
      <c r="BA24">
        <v>1</v>
      </c>
      <c r="BB24">
        <v>0</v>
      </c>
      <c r="BC24">
        <v>0</v>
      </c>
      <c r="BD24">
        <v>0</v>
      </c>
      <c r="BE24">
        <v>176</v>
      </c>
      <c r="BF24">
        <v>2</v>
      </c>
      <c r="BG24">
        <v>1</v>
      </c>
      <c r="BH24">
        <v>0</v>
      </c>
      <c r="BI24">
        <v>356</v>
      </c>
      <c r="BJ24">
        <v>235</v>
      </c>
      <c r="BK24">
        <v>2</v>
      </c>
      <c r="BL24">
        <v>2</v>
      </c>
      <c r="BM24">
        <v>2</v>
      </c>
      <c r="BN24">
        <v>24</v>
      </c>
      <c r="BO24">
        <v>121</v>
      </c>
      <c r="BP24">
        <v>0</v>
      </c>
      <c r="BQ24">
        <v>1</v>
      </c>
      <c r="BR24">
        <v>0</v>
      </c>
      <c r="BS24">
        <v>30</v>
      </c>
      <c r="BT24">
        <v>18</v>
      </c>
      <c r="BU24">
        <v>30</v>
      </c>
      <c r="BV24">
        <v>15</v>
      </c>
      <c r="BW24">
        <v>48</v>
      </c>
    </row>
    <row r="25" spans="1:75" x14ac:dyDescent="0.2">
      <c r="A25" s="28" t="str">
        <f t="shared" si="1"/>
        <v>49ers</v>
      </c>
      <c r="B25" s="28" t="s">
        <v>126</v>
      </c>
      <c r="C25">
        <v>7</v>
      </c>
      <c r="D25">
        <v>1</v>
      </c>
      <c r="E25">
        <v>0</v>
      </c>
      <c r="F25">
        <v>162</v>
      </c>
      <c r="G25">
        <v>13</v>
      </c>
      <c r="H25">
        <v>0</v>
      </c>
      <c r="I25">
        <v>0</v>
      </c>
      <c r="J25">
        <v>0</v>
      </c>
      <c r="K25">
        <f t="shared" si="0"/>
        <v>0</v>
      </c>
      <c r="W25" s="44" t="s">
        <v>139</v>
      </c>
      <c r="X25" s="45" t="s">
        <v>90</v>
      </c>
      <c r="AA25" t="s">
        <v>85</v>
      </c>
      <c r="AB25" t="s">
        <v>1165</v>
      </c>
      <c r="AC25" t="s">
        <v>1166</v>
      </c>
      <c r="AD25" t="s">
        <v>1167</v>
      </c>
      <c r="AE25" t="s">
        <v>297</v>
      </c>
      <c r="AF25" t="s">
        <v>104</v>
      </c>
      <c r="AG25" t="s">
        <v>1228</v>
      </c>
      <c r="AH25" t="s">
        <v>1229</v>
      </c>
      <c r="AI25" t="s">
        <v>1230</v>
      </c>
      <c r="AJ25" s="60">
        <v>45634</v>
      </c>
      <c r="AK25">
        <v>2024</v>
      </c>
      <c r="AL25" t="s">
        <v>1497</v>
      </c>
      <c r="AM25" t="s">
        <v>1318</v>
      </c>
      <c r="AN25" t="s">
        <v>300</v>
      </c>
      <c r="AO25" t="s">
        <v>292</v>
      </c>
      <c r="AP25" t="s">
        <v>293</v>
      </c>
      <c r="AQ25" t="s">
        <v>294</v>
      </c>
      <c r="AR25" t="s">
        <v>298</v>
      </c>
      <c r="AS25" t="s">
        <v>1517</v>
      </c>
      <c r="AT25">
        <v>-6</v>
      </c>
      <c r="AU25" s="60" t="s">
        <v>85</v>
      </c>
      <c r="AV25" t="s">
        <v>298</v>
      </c>
      <c r="AW25">
        <v>42.5</v>
      </c>
      <c r="AX25" t="s">
        <v>296</v>
      </c>
      <c r="AY25">
        <v>267</v>
      </c>
      <c r="AZ25">
        <v>147</v>
      </c>
      <c r="BA25">
        <v>2</v>
      </c>
      <c r="BB25">
        <v>0</v>
      </c>
      <c r="BC25">
        <v>1</v>
      </c>
      <c r="BD25">
        <v>11</v>
      </c>
      <c r="BE25">
        <v>120</v>
      </c>
      <c r="BF25">
        <v>1</v>
      </c>
      <c r="BG25">
        <v>1</v>
      </c>
      <c r="BH25">
        <v>1</v>
      </c>
      <c r="BI25">
        <v>300</v>
      </c>
      <c r="BJ25">
        <v>196</v>
      </c>
      <c r="BK25">
        <v>2</v>
      </c>
      <c r="BL25">
        <v>2</v>
      </c>
      <c r="BM25">
        <v>3</v>
      </c>
      <c r="BN25">
        <v>16</v>
      </c>
      <c r="BO25">
        <v>104</v>
      </c>
      <c r="BP25">
        <v>0</v>
      </c>
      <c r="BQ25">
        <v>1</v>
      </c>
      <c r="BR25">
        <v>0</v>
      </c>
      <c r="BS25">
        <v>27</v>
      </c>
      <c r="BT25">
        <v>14</v>
      </c>
      <c r="BU25">
        <v>21</v>
      </c>
      <c r="BV25">
        <v>14</v>
      </c>
      <c r="BW25">
        <v>41</v>
      </c>
    </row>
    <row r="26" spans="1:75" x14ac:dyDescent="0.2">
      <c r="A26" s="28" t="str">
        <f t="shared" si="1"/>
        <v>Buccaneers</v>
      </c>
      <c r="B26" s="28" t="s">
        <v>117</v>
      </c>
      <c r="C26">
        <v>2</v>
      </c>
      <c r="D26">
        <v>1</v>
      </c>
      <c r="E26">
        <v>1</v>
      </c>
      <c r="F26">
        <v>286</v>
      </c>
      <c r="G26">
        <v>13</v>
      </c>
      <c r="H26">
        <v>0</v>
      </c>
      <c r="I26">
        <v>0</v>
      </c>
      <c r="J26">
        <v>0</v>
      </c>
      <c r="K26">
        <f t="shared" si="0"/>
        <v>0</v>
      </c>
      <c r="W26" s="44" t="s">
        <v>140</v>
      </c>
      <c r="X26" s="45" t="s">
        <v>88</v>
      </c>
      <c r="AA26" t="s">
        <v>83</v>
      </c>
      <c r="AB26" t="s">
        <v>491</v>
      </c>
      <c r="AC26" t="s">
        <v>492</v>
      </c>
      <c r="AD26" t="s">
        <v>493</v>
      </c>
      <c r="AE26" t="s">
        <v>297</v>
      </c>
      <c r="AF26" t="s">
        <v>94</v>
      </c>
      <c r="AG26" t="s">
        <v>1328</v>
      </c>
      <c r="AH26" t="s">
        <v>1329</v>
      </c>
      <c r="AI26" t="s">
        <v>1330</v>
      </c>
      <c r="AJ26" s="60">
        <v>45634</v>
      </c>
      <c r="AK26">
        <v>2024</v>
      </c>
      <c r="AL26" t="s">
        <v>1497</v>
      </c>
      <c r="AM26" t="s">
        <v>1318</v>
      </c>
      <c r="AN26" t="s">
        <v>300</v>
      </c>
      <c r="AO26" t="s">
        <v>292</v>
      </c>
      <c r="AP26" t="s">
        <v>293</v>
      </c>
      <c r="AQ26" t="s">
        <v>299</v>
      </c>
      <c r="AR26" t="s">
        <v>295</v>
      </c>
      <c r="AS26" t="s">
        <v>1518</v>
      </c>
      <c r="AT26">
        <v>-3</v>
      </c>
      <c r="AU26" s="60" t="s">
        <v>83</v>
      </c>
      <c r="AV26" t="s">
        <v>295</v>
      </c>
      <c r="AW26">
        <v>40.5</v>
      </c>
      <c r="AX26" t="s">
        <v>296</v>
      </c>
      <c r="AY26">
        <v>272</v>
      </c>
      <c r="AZ26">
        <v>146</v>
      </c>
      <c r="BA26">
        <v>0</v>
      </c>
      <c r="BB26">
        <v>0</v>
      </c>
      <c r="BC26">
        <v>2</v>
      </c>
      <c r="BD26">
        <v>22</v>
      </c>
      <c r="BE26">
        <v>126</v>
      </c>
      <c r="BF26">
        <v>0</v>
      </c>
      <c r="BG26">
        <v>1</v>
      </c>
      <c r="BH26">
        <v>0</v>
      </c>
      <c r="BI26">
        <v>291</v>
      </c>
      <c r="BJ26">
        <v>220</v>
      </c>
      <c r="BK26">
        <v>0</v>
      </c>
      <c r="BL26">
        <v>2</v>
      </c>
      <c r="BM26">
        <v>1</v>
      </c>
      <c r="BN26">
        <v>0</v>
      </c>
      <c r="BO26">
        <v>71</v>
      </c>
      <c r="BP26">
        <v>1</v>
      </c>
      <c r="BQ26">
        <v>0</v>
      </c>
      <c r="BR26">
        <v>0</v>
      </c>
      <c r="BS26">
        <v>6</v>
      </c>
      <c r="BT26">
        <v>10</v>
      </c>
      <c r="BU26">
        <v>3</v>
      </c>
      <c r="BV26">
        <v>10</v>
      </c>
      <c r="BW26">
        <v>16</v>
      </c>
    </row>
    <row r="27" spans="1:75" x14ac:dyDescent="0.2">
      <c r="A27" s="28" t="str">
        <f t="shared" si="1"/>
        <v>Titans</v>
      </c>
      <c r="B27" s="28" t="s">
        <v>133</v>
      </c>
      <c r="C27">
        <v>1</v>
      </c>
      <c r="D27">
        <v>0</v>
      </c>
      <c r="E27">
        <v>2</v>
      </c>
      <c r="F27">
        <v>291</v>
      </c>
      <c r="G27">
        <v>10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106</v>
      </c>
      <c r="AB27" t="s">
        <v>1092</v>
      </c>
      <c r="AC27" t="s">
        <v>1093</v>
      </c>
      <c r="AD27" t="s">
        <v>1094</v>
      </c>
      <c r="AE27" t="s">
        <v>297</v>
      </c>
      <c r="AF27" t="s">
        <v>100</v>
      </c>
      <c r="AG27" t="s">
        <v>1322</v>
      </c>
      <c r="AH27" t="s">
        <v>1323</v>
      </c>
      <c r="AI27" t="s">
        <v>1324</v>
      </c>
      <c r="AJ27" s="60">
        <v>45634</v>
      </c>
      <c r="AK27">
        <v>2024</v>
      </c>
      <c r="AL27" t="s">
        <v>1497</v>
      </c>
      <c r="AM27" t="s">
        <v>1318</v>
      </c>
      <c r="AN27" t="s">
        <v>300</v>
      </c>
      <c r="AO27" t="s">
        <v>292</v>
      </c>
      <c r="AP27" t="s">
        <v>302</v>
      </c>
      <c r="AQ27" t="s">
        <v>299</v>
      </c>
      <c r="AR27" t="s">
        <v>298</v>
      </c>
      <c r="AS27" t="s">
        <v>1519</v>
      </c>
      <c r="AT27">
        <v>-6</v>
      </c>
      <c r="AU27" s="60" t="s">
        <v>106</v>
      </c>
      <c r="AV27" t="s">
        <v>298</v>
      </c>
      <c r="AW27">
        <v>46.5</v>
      </c>
      <c r="AX27" t="s">
        <v>304</v>
      </c>
      <c r="AY27">
        <v>433</v>
      </c>
      <c r="AZ27">
        <v>318</v>
      </c>
      <c r="BA27">
        <v>5</v>
      </c>
      <c r="BB27">
        <v>0</v>
      </c>
      <c r="BC27">
        <v>4</v>
      </c>
      <c r="BD27">
        <v>29</v>
      </c>
      <c r="BE27">
        <v>115</v>
      </c>
      <c r="BF27">
        <v>1</v>
      </c>
      <c r="BG27">
        <v>0</v>
      </c>
      <c r="BH27">
        <v>0</v>
      </c>
      <c r="BI27">
        <v>496</v>
      </c>
      <c r="BJ27">
        <v>338</v>
      </c>
      <c r="BK27">
        <v>0</v>
      </c>
      <c r="BL27">
        <v>2</v>
      </c>
      <c r="BM27">
        <v>1</v>
      </c>
      <c r="BN27">
        <v>6</v>
      </c>
      <c r="BO27">
        <v>158</v>
      </c>
      <c r="BP27">
        <v>2</v>
      </c>
      <c r="BQ27">
        <v>1</v>
      </c>
      <c r="BR27">
        <v>1</v>
      </c>
      <c r="BS27">
        <v>42</v>
      </c>
      <c r="BT27">
        <v>21</v>
      </c>
      <c r="BU27">
        <v>36</v>
      </c>
      <c r="BV27">
        <v>21</v>
      </c>
      <c r="BW27">
        <v>63</v>
      </c>
    </row>
    <row r="28" spans="1:75" x14ac:dyDescent="0.2">
      <c r="A28" s="28"/>
      <c r="B28" s="28"/>
      <c r="W28" s="44" t="s">
        <v>142</v>
      </c>
      <c r="X28" s="45" t="s">
        <v>99</v>
      </c>
      <c r="AJ28" s="60"/>
      <c r="AU28" s="60"/>
    </row>
    <row r="29" spans="1:75" x14ac:dyDescent="0.2">
      <c r="A29" s="28"/>
      <c r="B29" s="28"/>
      <c r="W29" s="44" t="s">
        <v>143</v>
      </c>
      <c r="X29" s="45" t="s">
        <v>92</v>
      </c>
      <c r="AJ29" s="60"/>
      <c r="AU29" s="60"/>
    </row>
    <row r="30" spans="1:75" x14ac:dyDescent="0.2">
      <c r="A30" s="28"/>
      <c r="B30" s="28"/>
      <c r="W30" s="44" t="s">
        <v>144</v>
      </c>
      <c r="X30" s="45" t="s">
        <v>84</v>
      </c>
      <c r="AJ30" s="60"/>
      <c r="AU30" s="60"/>
    </row>
    <row r="31" spans="1:75" x14ac:dyDescent="0.2">
      <c r="A31" s="28"/>
      <c r="B31" s="28"/>
      <c r="W31" s="44" t="s">
        <v>145</v>
      </c>
      <c r="X31" s="45" t="s">
        <v>111</v>
      </c>
      <c r="AJ31" s="60"/>
      <c r="AU31" s="60"/>
    </row>
    <row r="32" spans="1:75" x14ac:dyDescent="0.2">
      <c r="A32" s="28"/>
      <c r="B32" s="28"/>
      <c r="W32" s="44" t="s">
        <v>146</v>
      </c>
      <c r="X32" s="45" t="s">
        <v>93</v>
      </c>
      <c r="AJ32" s="60"/>
      <c r="AU32" s="60"/>
    </row>
    <row r="33" spans="1:75" ht="13.5" thickBot="1" x14ac:dyDescent="0.25">
      <c r="A33" s="28"/>
      <c r="B33" s="28"/>
      <c r="W33" s="46" t="s">
        <v>147</v>
      </c>
      <c r="X33" s="47" t="s">
        <v>110</v>
      </c>
      <c r="AJ33" s="60"/>
      <c r="AU33" s="60"/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150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1218</v>
      </c>
      <c r="B46" s="31">
        <f>MAX(B87:B906)+1</f>
        <v>229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4</v>
      </c>
      <c r="Q46">
        <v>1</v>
      </c>
      <c r="R46">
        <v>2</v>
      </c>
      <c r="S46">
        <v>0</v>
      </c>
      <c r="T46">
        <v>2</v>
      </c>
    </row>
    <row r="47" spans="1:75" x14ac:dyDescent="0.2">
      <c r="A47" s="31" t="s">
        <v>1384</v>
      </c>
      <c r="B47" s="31">
        <f>B46+1</f>
        <v>230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2</v>
      </c>
    </row>
    <row r="48" spans="1:75" x14ac:dyDescent="0.2">
      <c r="A48" s="31" t="s">
        <v>314</v>
      </c>
      <c r="B48" s="31">
        <f t="shared" ref="B48:B72" si="2">B47+1</f>
        <v>231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2</v>
      </c>
      <c r="Q48">
        <v>1</v>
      </c>
      <c r="R48">
        <v>1</v>
      </c>
      <c r="S48">
        <v>0</v>
      </c>
      <c r="T48">
        <v>2</v>
      </c>
    </row>
    <row r="49" spans="1:20" x14ac:dyDescent="0.2">
      <c r="A49" s="31" t="s">
        <v>1251</v>
      </c>
      <c r="B49" s="31">
        <f t="shared" si="2"/>
        <v>232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</v>
      </c>
      <c r="Q49">
        <v>1</v>
      </c>
      <c r="R49">
        <v>0</v>
      </c>
      <c r="S49">
        <v>0</v>
      </c>
      <c r="T49">
        <v>4</v>
      </c>
    </row>
    <row r="50" spans="1:20" x14ac:dyDescent="0.2">
      <c r="A50" s="31" t="s">
        <v>1786</v>
      </c>
      <c r="B50" s="31">
        <f t="shared" si="2"/>
        <v>233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2</v>
      </c>
      <c r="Q50">
        <v>1</v>
      </c>
      <c r="R50">
        <v>0</v>
      </c>
      <c r="S50">
        <v>0</v>
      </c>
      <c r="T50">
        <v>3</v>
      </c>
    </row>
    <row r="51" spans="1:20" x14ac:dyDescent="0.2">
      <c r="A51" s="31" t="s">
        <v>1124</v>
      </c>
      <c r="B51" s="31">
        <f t="shared" si="2"/>
        <v>234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1</v>
      </c>
    </row>
    <row r="52" spans="1:20" x14ac:dyDescent="0.2">
      <c r="A52" s="31" t="s">
        <v>1385</v>
      </c>
      <c r="B52" s="31">
        <f t="shared" si="2"/>
        <v>235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1</v>
      </c>
      <c r="Q52">
        <v>0</v>
      </c>
      <c r="R52">
        <v>0</v>
      </c>
      <c r="S52">
        <v>0</v>
      </c>
      <c r="T52">
        <v>1</v>
      </c>
    </row>
    <row r="53" spans="1:20" x14ac:dyDescent="0.2">
      <c r="A53" s="31" t="s">
        <v>923</v>
      </c>
      <c r="B53" s="31">
        <f t="shared" si="2"/>
        <v>236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1</v>
      </c>
      <c r="Q53">
        <v>1</v>
      </c>
      <c r="R53">
        <v>0</v>
      </c>
      <c r="S53">
        <v>0</v>
      </c>
      <c r="T53">
        <v>2</v>
      </c>
    </row>
    <row r="54" spans="1:20" x14ac:dyDescent="0.2">
      <c r="A54" s="31" t="s">
        <v>1313</v>
      </c>
      <c r="B54" s="31">
        <f t="shared" si="2"/>
        <v>237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1</v>
      </c>
      <c r="Q54">
        <v>0</v>
      </c>
      <c r="R54">
        <v>0</v>
      </c>
      <c r="S54">
        <v>0</v>
      </c>
      <c r="T54">
        <v>1</v>
      </c>
    </row>
    <row r="55" spans="1:20" x14ac:dyDescent="0.2">
      <c r="A55" s="31" t="s">
        <v>400</v>
      </c>
      <c r="B55" s="31">
        <f t="shared" si="2"/>
        <v>238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4</v>
      </c>
    </row>
    <row r="56" spans="1:20" x14ac:dyDescent="0.2">
      <c r="A56" s="31" t="s">
        <v>1182</v>
      </c>
      <c r="B56" s="31">
        <f t="shared" si="2"/>
        <v>239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2</v>
      </c>
      <c r="Q56">
        <v>1</v>
      </c>
      <c r="R56">
        <v>0</v>
      </c>
      <c r="S56">
        <v>1</v>
      </c>
      <c r="T56">
        <v>3</v>
      </c>
    </row>
    <row r="57" spans="1:20" x14ac:dyDescent="0.2">
      <c r="A57" s="31" t="s">
        <v>1219</v>
      </c>
      <c r="B57" s="31">
        <f t="shared" si="2"/>
        <v>240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2</v>
      </c>
      <c r="Q57">
        <v>0</v>
      </c>
      <c r="R57">
        <v>0</v>
      </c>
      <c r="S57">
        <v>0</v>
      </c>
      <c r="T57">
        <v>1</v>
      </c>
    </row>
    <row r="58" spans="1:20" x14ac:dyDescent="0.2">
      <c r="A58" s="31" t="s">
        <v>1252</v>
      </c>
      <c r="B58" s="31">
        <f t="shared" si="2"/>
        <v>241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2</v>
      </c>
    </row>
    <row r="59" spans="1:20" x14ac:dyDescent="0.2">
      <c r="A59" s="31" t="s">
        <v>1787</v>
      </c>
      <c r="B59" s="31">
        <f t="shared" si="2"/>
        <v>242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1</v>
      </c>
      <c r="Q59">
        <v>1</v>
      </c>
      <c r="R59">
        <v>0</v>
      </c>
      <c r="S59">
        <v>0</v>
      </c>
      <c r="T59">
        <v>0</v>
      </c>
    </row>
    <row r="60" spans="1:20" x14ac:dyDescent="0.2">
      <c r="A60" s="31" t="s">
        <v>1314</v>
      </c>
      <c r="B60" s="31">
        <f t="shared" si="2"/>
        <v>243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1</v>
      </c>
    </row>
    <row r="61" spans="1:20" x14ac:dyDescent="0.2">
      <c r="A61" s="31" t="s">
        <v>1315</v>
      </c>
      <c r="B61" s="31">
        <f t="shared" si="2"/>
        <v>244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1</v>
      </c>
      <c r="Q61">
        <v>0</v>
      </c>
      <c r="R61">
        <v>1</v>
      </c>
      <c r="S61">
        <v>0</v>
      </c>
      <c r="T61">
        <v>0</v>
      </c>
    </row>
    <row r="62" spans="1:20" x14ac:dyDescent="0.2">
      <c r="A62" s="31" t="s">
        <v>1086</v>
      </c>
      <c r="B62" s="31">
        <f t="shared" si="2"/>
        <v>245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2</v>
      </c>
      <c r="Q62">
        <v>1</v>
      </c>
      <c r="R62">
        <v>1</v>
      </c>
      <c r="S62">
        <v>0</v>
      </c>
      <c r="T62">
        <v>4</v>
      </c>
    </row>
    <row r="63" spans="1:20" x14ac:dyDescent="0.2">
      <c r="A63" s="31" t="s">
        <v>148</v>
      </c>
      <c r="B63" s="31">
        <f t="shared" si="2"/>
        <v>246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2</v>
      </c>
    </row>
    <row r="64" spans="1:20" x14ac:dyDescent="0.2">
      <c r="A64" s="31" t="s">
        <v>1183</v>
      </c>
      <c r="B64" s="31">
        <f t="shared" si="2"/>
        <v>247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1</v>
      </c>
      <c r="Q64">
        <v>0</v>
      </c>
      <c r="R64">
        <v>0</v>
      </c>
      <c r="S64">
        <v>0</v>
      </c>
      <c r="T64">
        <v>5</v>
      </c>
    </row>
    <row r="65" spans="1:20" x14ac:dyDescent="0.2">
      <c r="A65" s="31" t="s">
        <v>1253</v>
      </c>
      <c r="B65" s="31">
        <f t="shared" si="2"/>
        <v>248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3</v>
      </c>
      <c r="Q65">
        <v>2</v>
      </c>
      <c r="R65">
        <v>0</v>
      </c>
      <c r="S65">
        <v>0</v>
      </c>
      <c r="T65">
        <v>3</v>
      </c>
    </row>
    <row r="66" spans="1:20" x14ac:dyDescent="0.2">
      <c r="A66" s="31" t="s">
        <v>1108</v>
      </c>
      <c r="B66" s="31">
        <f t="shared" si="2"/>
        <v>249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4</v>
      </c>
      <c r="Q66">
        <v>1</v>
      </c>
      <c r="R66">
        <v>0</v>
      </c>
      <c r="S66">
        <v>2</v>
      </c>
      <c r="T66">
        <v>0</v>
      </c>
    </row>
    <row r="67" spans="1:20" x14ac:dyDescent="0.2">
      <c r="A67" s="31" t="s">
        <v>1109</v>
      </c>
      <c r="B67" s="31">
        <f t="shared" si="2"/>
        <v>250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1</v>
      </c>
      <c r="Q67">
        <v>0</v>
      </c>
      <c r="R67">
        <v>0</v>
      </c>
      <c r="S67">
        <v>0</v>
      </c>
      <c r="T67">
        <v>5</v>
      </c>
    </row>
    <row r="68" spans="1:20" x14ac:dyDescent="0.2">
      <c r="A68" s="31" t="s">
        <v>1386</v>
      </c>
      <c r="B68" s="31">
        <f t="shared" si="2"/>
        <v>251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4</v>
      </c>
      <c r="Q68">
        <v>2</v>
      </c>
      <c r="R68">
        <v>1</v>
      </c>
      <c r="S68">
        <v>1</v>
      </c>
      <c r="T68">
        <v>1</v>
      </c>
    </row>
    <row r="69" spans="1:20" x14ac:dyDescent="0.2">
      <c r="A69" s="31" t="s">
        <v>1087</v>
      </c>
      <c r="B69" s="31">
        <f t="shared" si="2"/>
        <v>252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2</v>
      </c>
      <c r="Q69">
        <v>1</v>
      </c>
      <c r="R69">
        <v>1</v>
      </c>
      <c r="S69">
        <v>0</v>
      </c>
      <c r="T69">
        <v>0</v>
      </c>
    </row>
    <row r="70" spans="1:20" x14ac:dyDescent="0.2">
      <c r="A70" s="31" t="s">
        <v>1387</v>
      </c>
      <c r="B70" s="31">
        <f t="shared" si="2"/>
        <v>253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6</v>
      </c>
    </row>
    <row r="71" spans="1:20" x14ac:dyDescent="0.2">
      <c r="A71" s="31" t="s">
        <v>1788</v>
      </c>
      <c r="B71" s="31">
        <f t="shared" si="2"/>
        <v>254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6</v>
      </c>
    </row>
    <row r="72" spans="1:20" x14ac:dyDescent="0.2">
      <c r="A72" s="31" t="s">
        <v>149</v>
      </c>
      <c r="B72" s="31">
        <f t="shared" si="2"/>
        <v>255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2</v>
      </c>
      <c r="Q72">
        <v>0</v>
      </c>
      <c r="R72">
        <v>0</v>
      </c>
      <c r="S72">
        <v>0</v>
      </c>
      <c r="T72">
        <v>1</v>
      </c>
    </row>
    <row r="73" spans="1:20" x14ac:dyDescent="0.2">
      <c r="A73" s="31"/>
      <c r="B73" s="31"/>
    </row>
    <row r="74" spans="1:20" x14ac:dyDescent="0.2">
      <c r="A74" s="31"/>
      <c r="B74" s="31"/>
    </row>
    <row r="75" spans="1:20" x14ac:dyDescent="0.2">
      <c r="A75" s="31"/>
      <c r="B75" s="31"/>
    </row>
    <row r="76" spans="1:20" x14ac:dyDescent="0.2">
      <c r="A76" s="31"/>
      <c r="B76" s="31"/>
    </row>
    <row r="77" spans="1:20" x14ac:dyDescent="0.2">
      <c r="A77" s="31"/>
      <c r="B77" s="31"/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s="32" customFormat="1" ht="15.75" x14ac:dyDescent="0.25">
      <c r="A86" s="33" t="s">
        <v>79</v>
      </c>
      <c r="B86" s="33" t="s">
        <v>163</v>
      </c>
      <c r="C86" s="33" t="s">
        <v>60</v>
      </c>
      <c r="D86" s="33" t="s">
        <v>61</v>
      </c>
      <c r="E86" s="33" t="s">
        <v>62</v>
      </c>
      <c r="F86" s="33" t="s">
        <v>63</v>
      </c>
      <c r="G86" s="33" t="s">
        <v>64</v>
      </c>
      <c r="H86" s="33" t="s">
        <v>65</v>
      </c>
      <c r="I86" s="33" t="s">
        <v>66</v>
      </c>
      <c r="J86" s="33" t="s">
        <v>67</v>
      </c>
      <c r="K86" s="33" t="s">
        <v>68</v>
      </c>
      <c r="L86" s="33" t="s">
        <v>69</v>
      </c>
      <c r="M86" s="33" t="s">
        <v>70</v>
      </c>
      <c r="N86" s="33" t="s">
        <v>71</v>
      </c>
      <c r="O86" s="33" t="s">
        <v>150</v>
      </c>
      <c r="R86"/>
      <c r="V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</row>
    <row r="87" spans="1:75" x14ac:dyDescent="0.2">
      <c r="A87" s="29" t="s">
        <v>496</v>
      </c>
      <c r="B87" s="29">
        <v>1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4</v>
      </c>
      <c r="L87">
        <v>43</v>
      </c>
      <c r="M87">
        <v>0</v>
      </c>
      <c r="N87">
        <v>0</v>
      </c>
      <c r="O87">
        <v>0</v>
      </c>
    </row>
    <row r="88" spans="1:75" x14ac:dyDescent="0.2">
      <c r="A88" s="29" t="s">
        <v>1098</v>
      </c>
      <c r="B88" s="29">
        <f>B87+1</f>
        <v>2</v>
      </c>
      <c r="C88">
        <v>0</v>
      </c>
      <c r="D88">
        <v>0</v>
      </c>
      <c r="E88">
        <v>0</v>
      </c>
      <c r="F88">
        <v>0</v>
      </c>
      <c r="G88">
        <v>0</v>
      </c>
      <c r="H88">
        <v>13</v>
      </c>
      <c r="I88">
        <v>73</v>
      </c>
      <c r="J88">
        <v>1</v>
      </c>
      <c r="K88">
        <v>2</v>
      </c>
      <c r="L88">
        <v>11</v>
      </c>
      <c r="M88">
        <v>0</v>
      </c>
      <c r="N88">
        <v>0</v>
      </c>
      <c r="O88">
        <v>0</v>
      </c>
    </row>
    <row r="89" spans="1:75" x14ac:dyDescent="0.2">
      <c r="A89" s="29" t="s">
        <v>401</v>
      </c>
      <c r="B89" s="29">
        <f t="shared" ref="B89:B152" si="3">B88+1</f>
        <v>3</v>
      </c>
      <c r="C89">
        <v>27</v>
      </c>
      <c r="D89">
        <v>39</v>
      </c>
      <c r="E89">
        <v>339</v>
      </c>
      <c r="F89">
        <v>1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</row>
    <row r="90" spans="1:75" x14ac:dyDescent="0.2">
      <c r="A90" s="29" t="s">
        <v>1294</v>
      </c>
      <c r="B90" s="29">
        <f t="shared" si="3"/>
        <v>4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9</v>
      </c>
      <c r="L90">
        <v>102</v>
      </c>
      <c r="M90">
        <v>0</v>
      </c>
      <c r="N90">
        <v>0</v>
      </c>
      <c r="O90">
        <v>0</v>
      </c>
    </row>
    <row r="91" spans="1:75" x14ac:dyDescent="0.2">
      <c r="A91" s="29" t="s">
        <v>1337</v>
      </c>
      <c r="B91" s="29">
        <f t="shared" si="3"/>
        <v>5</v>
      </c>
      <c r="C91">
        <v>11</v>
      </c>
      <c r="D91">
        <v>19</v>
      </c>
      <c r="E91">
        <v>104</v>
      </c>
      <c r="F91">
        <v>0</v>
      </c>
      <c r="G91">
        <v>1</v>
      </c>
      <c r="H91">
        <v>6</v>
      </c>
      <c r="I91">
        <v>6</v>
      </c>
      <c r="J91">
        <v>1</v>
      </c>
      <c r="K91">
        <v>0</v>
      </c>
      <c r="L91">
        <v>0</v>
      </c>
      <c r="M91">
        <v>0</v>
      </c>
      <c r="N91">
        <v>1</v>
      </c>
      <c r="O91">
        <v>0</v>
      </c>
    </row>
    <row r="92" spans="1:75" x14ac:dyDescent="0.2">
      <c r="A92" s="29" t="s">
        <v>1234</v>
      </c>
      <c r="B92" s="29">
        <f t="shared" si="3"/>
        <v>6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1</v>
      </c>
      <c r="L92">
        <v>13</v>
      </c>
      <c r="M92">
        <v>0</v>
      </c>
      <c r="N92">
        <v>0</v>
      </c>
      <c r="O92">
        <v>0</v>
      </c>
    </row>
    <row r="93" spans="1:75" x14ac:dyDescent="0.2">
      <c r="A93" s="29" t="s">
        <v>1455</v>
      </c>
      <c r="B93" s="29">
        <f t="shared" si="3"/>
        <v>7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1</v>
      </c>
      <c r="L93">
        <v>18</v>
      </c>
      <c r="M93">
        <v>0</v>
      </c>
      <c r="N93">
        <v>0</v>
      </c>
      <c r="O93">
        <v>0</v>
      </c>
    </row>
    <row r="94" spans="1:75" x14ac:dyDescent="0.2">
      <c r="A94" s="29" t="s">
        <v>223</v>
      </c>
      <c r="B94" s="29">
        <f t="shared" si="3"/>
        <v>8</v>
      </c>
      <c r="C94">
        <v>0</v>
      </c>
      <c r="D94">
        <v>0</v>
      </c>
      <c r="E94">
        <v>0</v>
      </c>
      <c r="F94">
        <v>0</v>
      </c>
      <c r="G94">
        <v>0</v>
      </c>
      <c r="H94">
        <v>17</v>
      </c>
      <c r="I94">
        <v>44</v>
      </c>
      <c r="J94">
        <v>0</v>
      </c>
      <c r="K94">
        <v>5</v>
      </c>
      <c r="L94">
        <v>35</v>
      </c>
      <c r="M94">
        <v>0</v>
      </c>
      <c r="N94">
        <v>0</v>
      </c>
      <c r="O94">
        <v>0</v>
      </c>
    </row>
    <row r="95" spans="1:75" x14ac:dyDescent="0.2">
      <c r="A95" s="29" t="s">
        <v>224</v>
      </c>
      <c r="B95" s="29">
        <f t="shared" si="3"/>
        <v>9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6</v>
      </c>
      <c r="L95">
        <v>95</v>
      </c>
      <c r="M95">
        <v>0</v>
      </c>
      <c r="N95">
        <v>0</v>
      </c>
      <c r="O95">
        <v>0</v>
      </c>
    </row>
    <row r="96" spans="1:75" x14ac:dyDescent="0.2">
      <c r="A96" s="29" t="s">
        <v>1235</v>
      </c>
      <c r="B96" s="29">
        <f t="shared" si="3"/>
        <v>10</v>
      </c>
      <c r="C96">
        <v>0</v>
      </c>
      <c r="D96">
        <v>0</v>
      </c>
      <c r="E96">
        <v>0</v>
      </c>
      <c r="F96">
        <v>0</v>
      </c>
      <c r="G96">
        <v>0</v>
      </c>
      <c r="H96">
        <v>1</v>
      </c>
      <c r="I96">
        <v>1</v>
      </c>
      <c r="J96">
        <v>0</v>
      </c>
      <c r="K96">
        <v>1</v>
      </c>
      <c r="L96">
        <v>-3</v>
      </c>
      <c r="M96">
        <v>0</v>
      </c>
      <c r="N96">
        <v>0</v>
      </c>
      <c r="O96">
        <v>0</v>
      </c>
    </row>
    <row r="97" spans="1:15" x14ac:dyDescent="0.2">
      <c r="A97" s="29" t="s">
        <v>151</v>
      </c>
      <c r="B97" s="29">
        <f t="shared" si="3"/>
        <v>11</v>
      </c>
      <c r="C97">
        <v>0</v>
      </c>
      <c r="D97">
        <v>0</v>
      </c>
      <c r="E97">
        <v>0</v>
      </c>
      <c r="F97">
        <v>0</v>
      </c>
      <c r="G97">
        <v>0</v>
      </c>
      <c r="H97">
        <v>1</v>
      </c>
      <c r="I97">
        <v>10</v>
      </c>
      <c r="J97">
        <v>0</v>
      </c>
      <c r="K97">
        <v>5</v>
      </c>
      <c r="L97">
        <v>43</v>
      </c>
      <c r="M97">
        <v>0</v>
      </c>
      <c r="N97">
        <v>0</v>
      </c>
      <c r="O97">
        <v>0</v>
      </c>
    </row>
    <row r="98" spans="1:15" x14ac:dyDescent="0.2">
      <c r="A98" s="29" t="s">
        <v>1338</v>
      </c>
      <c r="B98" s="29">
        <f t="shared" si="3"/>
        <v>12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4</v>
      </c>
      <c r="L98">
        <v>41</v>
      </c>
      <c r="M98">
        <v>0</v>
      </c>
      <c r="N98">
        <v>0</v>
      </c>
      <c r="O98">
        <v>0</v>
      </c>
    </row>
    <row r="99" spans="1:15" x14ac:dyDescent="0.2">
      <c r="A99" s="29" t="s">
        <v>153</v>
      </c>
      <c r="B99" s="29">
        <f t="shared" si="3"/>
        <v>13</v>
      </c>
      <c r="C99">
        <v>18</v>
      </c>
      <c r="D99">
        <v>29</v>
      </c>
      <c r="E99">
        <v>295</v>
      </c>
      <c r="F99">
        <v>3</v>
      </c>
      <c r="G99">
        <v>2</v>
      </c>
      <c r="H99">
        <v>2</v>
      </c>
      <c r="I99">
        <v>12</v>
      </c>
      <c r="J99">
        <v>0</v>
      </c>
      <c r="K99">
        <v>0</v>
      </c>
      <c r="L99">
        <v>0</v>
      </c>
      <c r="M99">
        <v>0</v>
      </c>
      <c r="N99">
        <v>1</v>
      </c>
      <c r="O99">
        <v>0</v>
      </c>
    </row>
    <row r="100" spans="1:15" x14ac:dyDescent="0.2">
      <c r="A100" s="29" t="s">
        <v>1456</v>
      </c>
      <c r="B100" s="29">
        <f t="shared" si="3"/>
        <v>14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1</v>
      </c>
      <c r="L100">
        <v>2</v>
      </c>
      <c r="M100">
        <v>0</v>
      </c>
      <c r="N100">
        <v>0</v>
      </c>
      <c r="O100">
        <v>0</v>
      </c>
    </row>
    <row r="101" spans="1:15" x14ac:dyDescent="0.2">
      <c r="A101" s="29" t="s">
        <v>1339</v>
      </c>
      <c r="B101" s="29">
        <f t="shared" si="3"/>
        <v>15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22</v>
      </c>
      <c r="I101">
        <v>92</v>
      </c>
      <c r="J101">
        <v>1</v>
      </c>
      <c r="K101">
        <v>2</v>
      </c>
      <c r="L101">
        <v>9</v>
      </c>
      <c r="M101">
        <v>0</v>
      </c>
      <c r="N101">
        <v>0</v>
      </c>
      <c r="O101">
        <v>1</v>
      </c>
    </row>
    <row r="102" spans="1:15" x14ac:dyDescent="0.2">
      <c r="A102" s="29" t="s">
        <v>480</v>
      </c>
      <c r="B102" s="29">
        <f t="shared" si="3"/>
        <v>16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8</v>
      </c>
      <c r="I102">
        <v>34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</row>
    <row r="103" spans="1:15" x14ac:dyDescent="0.2">
      <c r="A103" s="29" t="s">
        <v>1340</v>
      </c>
      <c r="B103" s="29">
        <f t="shared" si="3"/>
        <v>17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11</v>
      </c>
      <c r="I103">
        <v>43</v>
      </c>
      <c r="J103">
        <v>0</v>
      </c>
      <c r="K103">
        <v>4</v>
      </c>
      <c r="L103">
        <v>38</v>
      </c>
      <c r="M103">
        <v>0</v>
      </c>
      <c r="N103">
        <v>0</v>
      </c>
      <c r="O103">
        <v>0</v>
      </c>
    </row>
    <row r="104" spans="1:15" x14ac:dyDescent="0.2">
      <c r="A104" s="29" t="s">
        <v>1341</v>
      </c>
      <c r="B104" s="29">
        <f t="shared" si="3"/>
        <v>18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1</v>
      </c>
      <c r="L104">
        <v>3</v>
      </c>
      <c r="M104">
        <v>1</v>
      </c>
      <c r="N104">
        <v>0</v>
      </c>
      <c r="O104">
        <v>0</v>
      </c>
    </row>
    <row r="105" spans="1:15" x14ac:dyDescent="0.2">
      <c r="A105" s="29" t="s">
        <v>1281</v>
      </c>
      <c r="B105" s="29">
        <f t="shared" si="3"/>
        <v>19</v>
      </c>
      <c r="C105">
        <v>0</v>
      </c>
      <c r="D105">
        <v>1</v>
      </c>
      <c r="E105">
        <v>0</v>
      </c>
      <c r="F105">
        <v>0</v>
      </c>
      <c r="G105">
        <v>1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</row>
    <row r="106" spans="1:15" x14ac:dyDescent="0.2">
      <c r="A106" s="29" t="s">
        <v>1342</v>
      </c>
      <c r="B106" s="29">
        <f t="shared" si="3"/>
        <v>20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1</v>
      </c>
      <c r="L106">
        <v>21</v>
      </c>
      <c r="M106">
        <v>0</v>
      </c>
      <c r="N106">
        <v>0</v>
      </c>
      <c r="O106">
        <v>0</v>
      </c>
    </row>
    <row r="107" spans="1:15" x14ac:dyDescent="0.2">
      <c r="A107" s="29" t="s">
        <v>329</v>
      </c>
      <c r="B107" s="29">
        <f t="shared" si="3"/>
        <v>21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8</v>
      </c>
      <c r="L107">
        <v>86</v>
      </c>
      <c r="M107">
        <v>0</v>
      </c>
      <c r="N107">
        <v>0</v>
      </c>
      <c r="O107">
        <v>0</v>
      </c>
    </row>
    <row r="108" spans="1:15" x14ac:dyDescent="0.2">
      <c r="A108" s="29" t="s">
        <v>1217</v>
      </c>
      <c r="B108" s="29">
        <f t="shared" si="3"/>
        <v>22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1</v>
      </c>
      <c r="I108">
        <v>3</v>
      </c>
      <c r="J108">
        <v>0</v>
      </c>
      <c r="K108">
        <v>3</v>
      </c>
      <c r="L108">
        <v>49</v>
      </c>
      <c r="M108">
        <v>0</v>
      </c>
      <c r="N108">
        <v>0</v>
      </c>
      <c r="O108">
        <v>0</v>
      </c>
    </row>
    <row r="109" spans="1:15" x14ac:dyDescent="0.2">
      <c r="A109" s="29" t="s">
        <v>316</v>
      </c>
      <c r="B109" s="29">
        <f t="shared" si="3"/>
        <v>23</v>
      </c>
      <c r="C109">
        <v>20</v>
      </c>
      <c r="D109">
        <v>25</v>
      </c>
      <c r="E109">
        <v>325</v>
      </c>
      <c r="F109">
        <v>2</v>
      </c>
      <c r="G109">
        <v>0</v>
      </c>
      <c r="H109">
        <v>5</v>
      </c>
      <c r="I109">
        <v>11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</row>
    <row r="110" spans="1:15" x14ac:dyDescent="0.2">
      <c r="A110" s="29" t="s">
        <v>1457</v>
      </c>
      <c r="B110" s="29">
        <f t="shared" si="3"/>
        <v>24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1</v>
      </c>
      <c r="L110">
        <v>16</v>
      </c>
      <c r="M110">
        <v>0</v>
      </c>
      <c r="N110">
        <v>0</v>
      </c>
      <c r="O110">
        <v>0</v>
      </c>
    </row>
    <row r="111" spans="1:15" x14ac:dyDescent="0.2">
      <c r="A111" s="29" t="s">
        <v>317</v>
      </c>
      <c r="B111" s="29">
        <f t="shared" si="3"/>
        <v>25</v>
      </c>
      <c r="C111">
        <v>19</v>
      </c>
      <c r="D111">
        <v>34</v>
      </c>
      <c r="E111">
        <v>191</v>
      </c>
      <c r="F111">
        <v>1</v>
      </c>
      <c r="G111">
        <v>1</v>
      </c>
      <c r="H111">
        <v>7</v>
      </c>
      <c r="I111">
        <v>29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</row>
    <row r="112" spans="1:15" x14ac:dyDescent="0.2">
      <c r="A112" s="29" t="s">
        <v>1278</v>
      </c>
      <c r="B112" s="29">
        <f t="shared" si="3"/>
        <v>26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4</v>
      </c>
      <c r="I112">
        <v>3</v>
      </c>
      <c r="J112">
        <v>0</v>
      </c>
      <c r="K112">
        <v>1</v>
      </c>
      <c r="L112">
        <v>15</v>
      </c>
      <c r="M112">
        <v>0</v>
      </c>
      <c r="N112">
        <v>0</v>
      </c>
      <c r="O112">
        <v>0</v>
      </c>
    </row>
    <row r="113" spans="1:15" x14ac:dyDescent="0.2">
      <c r="A113" s="29" t="s">
        <v>1295</v>
      </c>
      <c r="B113" s="29">
        <f t="shared" si="3"/>
        <v>27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3</v>
      </c>
      <c r="L113">
        <v>70</v>
      </c>
      <c r="M113">
        <v>0</v>
      </c>
      <c r="N113">
        <v>0</v>
      </c>
      <c r="O113">
        <v>0</v>
      </c>
    </row>
    <row r="114" spans="1:15" x14ac:dyDescent="0.2">
      <c r="A114" s="29" t="s">
        <v>1115</v>
      </c>
      <c r="B114" s="29">
        <f t="shared" si="3"/>
        <v>28</v>
      </c>
      <c r="C114">
        <v>17</v>
      </c>
      <c r="D114">
        <v>23</v>
      </c>
      <c r="E114">
        <v>134</v>
      </c>
      <c r="F114">
        <v>2</v>
      </c>
      <c r="G114">
        <v>0</v>
      </c>
      <c r="H114">
        <v>4</v>
      </c>
      <c r="I114">
        <v>27</v>
      </c>
      <c r="J114">
        <v>0</v>
      </c>
      <c r="K114">
        <v>0</v>
      </c>
      <c r="L114">
        <v>0</v>
      </c>
      <c r="M114">
        <v>0</v>
      </c>
      <c r="N114">
        <v>1</v>
      </c>
      <c r="O114">
        <v>0</v>
      </c>
    </row>
    <row r="115" spans="1:15" x14ac:dyDescent="0.2">
      <c r="A115" s="29" t="s">
        <v>1168</v>
      </c>
      <c r="B115" s="29">
        <f t="shared" si="3"/>
        <v>29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1</v>
      </c>
      <c r="L115">
        <v>4</v>
      </c>
      <c r="M115">
        <v>0</v>
      </c>
      <c r="N115">
        <v>0</v>
      </c>
      <c r="O115">
        <v>0</v>
      </c>
    </row>
    <row r="116" spans="1:15" x14ac:dyDescent="0.2">
      <c r="A116" s="29" t="s">
        <v>497</v>
      </c>
      <c r="B116" s="29">
        <f t="shared" si="3"/>
        <v>30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7</v>
      </c>
      <c r="L116">
        <v>59</v>
      </c>
      <c r="M116">
        <v>0</v>
      </c>
      <c r="N116">
        <v>0</v>
      </c>
      <c r="O116">
        <v>0</v>
      </c>
    </row>
    <row r="117" spans="1:15" x14ac:dyDescent="0.2">
      <c r="A117" s="29" t="s">
        <v>404</v>
      </c>
      <c r="B117" s="29">
        <f t="shared" si="3"/>
        <v>31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5</v>
      </c>
      <c r="I117">
        <v>37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</row>
    <row r="118" spans="1:15" x14ac:dyDescent="0.2">
      <c r="A118" s="29" t="s">
        <v>1343</v>
      </c>
      <c r="B118" s="29">
        <f t="shared" si="3"/>
        <v>32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1</v>
      </c>
      <c r="L118">
        <v>18</v>
      </c>
      <c r="M118">
        <v>0</v>
      </c>
      <c r="N118">
        <v>0</v>
      </c>
      <c r="O118">
        <v>0</v>
      </c>
    </row>
    <row r="119" spans="1:15" x14ac:dyDescent="0.2">
      <c r="A119" s="29" t="s">
        <v>1116</v>
      </c>
      <c r="B119" s="29">
        <f t="shared" si="3"/>
        <v>33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1</v>
      </c>
      <c r="I119">
        <v>1</v>
      </c>
      <c r="J119">
        <v>0</v>
      </c>
      <c r="K119">
        <v>6</v>
      </c>
      <c r="L119">
        <v>93</v>
      </c>
      <c r="M119">
        <v>1</v>
      </c>
      <c r="N119">
        <v>0</v>
      </c>
      <c r="O119">
        <v>0</v>
      </c>
    </row>
    <row r="120" spans="1:15" x14ac:dyDescent="0.2">
      <c r="A120" s="29" t="s">
        <v>1344</v>
      </c>
      <c r="B120" s="29">
        <f t="shared" si="3"/>
        <v>34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1</v>
      </c>
      <c r="L120">
        <v>11</v>
      </c>
      <c r="M120">
        <v>0</v>
      </c>
      <c r="N120">
        <v>0</v>
      </c>
      <c r="O120">
        <v>0</v>
      </c>
    </row>
    <row r="121" spans="1:15" x14ac:dyDescent="0.2">
      <c r="A121" s="29" t="s">
        <v>1345</v>
      </c>
      <c r="B121" s="29">
        <f t="shared" si="3"/>
        <v>35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14</v>
      </c>
      <c r="I121">
        <v>58</v>
      </c>
      <c r="J121">
        <v>0</v>
      </c>
      <c r="K121">
        <v>6</v>
      </c>
      <c r="L121">
        <v>65</v>
      </c>
      <c r="M121">
        <v>1</v>
      </c>
      <c r="N121">
        <v>0</v>
      </c>
      <c r="O121">
        <v>0</v>
      </c>
    </row>
    <row r="122" spans="1:15" x14ac:dyDescent="0.2">
      <c r="A122" s="29" t="s">
        <v>498</v>
      </c>
      <c r="B122" s="29">
        <f t="shared" si="3"/>
        <v>36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3</v>
      </c>
      <c r="L122">
        <v>8</v>
      </c>
      <c r="M122">
        <v>0</v>
      </c>
      <c r="N122">
        <v>0</v>
      </c>
      <c r="O122">
        <v>0</v>
      </c>
    </row>
    <row r="123" spans="1:15" x14ac:dyDescent="0.2">
      <c r="A123" s="29" t="s">
        <v>1236</v>
      </c>
      <c r="B123" s="29">
        <f t="shared" si="3"/>
        <v>37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1</v>
      </c>
      <c r="I123">
        <v>3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</row>
    <row r="124" spans="1:15" x14ac:dyDescent="0.2">
      <c r="A124" s="29" t="s">
        <v>1220</v>
      </c>
      <c r="B124" s="29">
        <f t="shared" si="3"/>
        <v>38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4</v>
      </c>
      <c r="L124">
        <v>114</v>
      </c>
      <c r="M124">
        <v>0</v>
      </c>
      <c r="N124">
        <v>1</v>
      </c>
      <c r="O124">
        <v>0</v>
      </c>
    </row>
    <row r="125" spans="1:15" x14ac:dyDescent="0.2">
      <c r="A125" s="29" t="s">
        <v>1279</v>
      </c>
      <c r="B125" s="29">
        <f t="shared" si="3"/>
        <v>39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26</v>
      </c>
      <c r="I125">
        <v>92</v>
      </c>
      <c r="J125">
        <v>1</v>
      </c>
      <c r="K125">
        <v>4</v>
      </c>
      <c r="L125">
        <v>15</v>
      </c>
      <c r="M125">
        <v>0</v>
      </c>
      <c r="N125">
        <v>0</v>
      </c>
      <c r="O125">
        <v>0</v>
      </c>
    </row>
    <row r="126" spans="1:15" x14ac:dyDescent="0.2">
      <c r="A126" s="29" t="s">
        <v>1237</v>
      </c>
      <c r="B126" s="29">
        <f t="shared" si="3"/>
        <v>40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1</v>
      </c>
      <c r="L126">
        <v>11</v>
      </c>
      <c r="M126">
        <v>0</v>
      </c>
      <c r="N126">
        <v>0</v>
      </c>
      <c r="O126">
        <v>0</v>
      </c>
    </row>
    <row r="127" spans="1:15" x14ac:dyDescent="0.2">
      <c r="A127" s="29" t="s">
        <v>1458</v>
      </c>
      <c r="B127" s="29">
        <f t="shared" si="3"/>
        <v>41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1</v>
      </c>
      <c r="L127">
        <v>6</v>
      </c>
      <c r="M127">
        <v>0</v>
      </c>
      <c r="N127">
        <v>0</v>
      </c>
      <c r="O127">
        <v>0</v>
      </c>
    </row>
    <row r="128" spans="1:15" x14ac:dyDescent="0.2">
      <c r="A128" s="29" t="s">
        <v>1112</v>
      </c>
      <c r="B128" s="29">
        <f t="shared" si="3"/>
        <v>42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5</v>
      </c>
      <c r="L128">
        <v>92</v>
      </c>
      <c r="M128">
        <v>1</v>
      </c>
      <c r="N128">
        <v>0</v>
      </c>
      <c r="O128">
        <v>0</v>
      </c>
    </row>
    <row r="129" spans="1:15" x14ac:dyDescent="0.2">
      <c r="A129" s="29" t="s">
        <v>1129</v>
      </c>
      <c r="B129" s="29">
        <f t="shared" si="3"/>
        <v>43</v>
      </c>
      <c r="C129">
        <v>16</v>
      </c>
      <c r="D129">
        <v>31</v>
      </c>
      <c r="E129">
        <v>183</v>
      </c>
      <c r="F129">
        <v>2</v>
      </c>
      <c r="G129">
        <v>1</v>
      </c>
      <c r="H129">
        <v>2</v>
      </c>
      <c r="I129">
        <v>5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</row>
    <row r="130" spans="1:15" x14ac:dyDescent="0.2">
      <c r="A130" s="29" t="s">
        <v>1169</v>
      </c>
      <c r="B130" s="29">
        <f t="shared" si="3"/>
        <v>44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4</v>
      </c>
      <c r="I130">
        <v>3</v>
      </c>
      <c r="J130">
        <v>0</v>
      </c>
      <c r="K130">
        <v>1</v>
      </c>
      <c r="L130">
        <v>-2</v>
      </c>
      <c r="M130">
        <v>0</v>
      </c>
      <c r="N130">
        <v>1</v>
      </c>
      <c r="O130">
        <v>0</v>
      </c>
    </row>
    <row r="131" spans="1:15" x14ac:dyDescent="0.2">
      <c r="A131" s="29" t="s">
        <v>1347</v>
      </c>
      <c r="B131" s="29">
        <f t="shared" si="3"/>
        <v>45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1</v>
      </c>
      <c r="I131">
        <v>1</v>
      </c>
      <c r="J131">
        <v>0</v>
      </c>
      <c r="K131">
        <v>2</v>
      </c>
      <c r="L131">
        <v>15</v>
      </c>
      <c r="M131">
        <v>0</v>
      </c>
      <c r="N131">
        <v>0</v>
      </c>
      <c r="O131">
        <v>0</v>
      </c>
    </row>
    <row r="132" spans="1:15" x14ac:dyDescent="0.2">
      <c r="A132" s="29" t="s">
        <v>154</v>
      </c>
      <c r="B132" s="29">
        <f t="shared" si="3"/>
        <v>46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6</v>
      </c>
      <c r="L132">
        <v>49</v>
      </c>
      <c r="M132">
        <v>0</v>
      </c>
      <c r="N132">
        <v>0</v>
      </c>
      <c r="O132">
        <v>0</v>
      </c>
    </row>
    <row r="133" spans="1:15" x14ac:dyDescent="0.2">
      <c r="A133" s="29" t="s">
        <v>1215</v>
      </c>
      <c r="B133" s="29">
        <f t="shared" si="3"/>
        <v>47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4</v>
      </c>
      <c r="L133">
        <v>49</v>
      </c>
      <c r="M133">
        <v>0</v>
      </c>
      <c r="N133">
        <v>0</v>
      </c>
      <c r="O133">
        <v>0</v>
      </c>
    </row>
    <row r="134" spans="1:15" x14ac:dyDescent="0.2">
      <c r="A134" s="29" t="s">
        <v>1459</v>
      </c>
      <c r="B134" s="29">
        <f t="shared" si="3"/>
        <v>48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1</v>
      </c>
      <c r="L134">
        <v>10</v>
      </c>
      <c r="M134">
        <v>0</v>
      </c>
      <c r="N134">
        <v>0</v>
      </c>
      <c r="O134">
        <v>0</v>
      </c>
    </row>
    <row r="135" spans="1:15" x14ac:dyDescent="0.2">
      <c r="A135" s="29" t="s">
        <v>238</v>
      </c>
      <c r="B135" s="29">
        <f t="shared" si="3"/>
        <v>49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14</v>
      </c>
      <c r="I135">
        <v>38</v>
      </c>
      <c r="J135">
        <v>0</v>
      </c>
      <c r="K135">
        <v>1</v>
      </c>
      <c r="L135">
        <v>2</v>
      </c>
      <c r="M135">
        <v>0</v>
      </c>
      <c r="N135">
        <v>0</v>
      </c>
      <c r="O135">
        <v>0</v>
      </c>
    </row>
    <row r="136" spans="1:15" x14ac:dyDescent="0.2">
      <c r="A136" s="29" t="s">
        <v>1460</v>
      </c>
      <c r="B136" s="29">
        <f t="shared" si="3"/>
        <v>50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5</v>
      </c>
      <c r="L136">
        <v>45</v>
      </c>
      <c r="M136">
        <v>0</v>
      </c>
      <c r="N136">
        <v>0</v>
      </c>
      <c r="O136">
        <v>0</v>
      </c>
    </row>
    <row r="137" spans="1:15" x14ac:dyDescent="0.2">
      <c r="A137" s="29" t="s">
        <v>1348</v>
      </c>
      <c r="B137" s="29">
        <f t="shared" si="3"/>
        <v>51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2</v>
      </c>
      <c r="L137">
        <v>27</v>
      </c>
      <c r="M137">
        <v>0</v>
      </c>
      <c r="N137">
        <v>0</v>
      </c>
      <c r="O137">
        <v>0</v>
      </c>
    </row>
    <row r="138" spans="1:15" x14ac:dyDescent="0.2">
      <c r="A138" s="29" t="s">
        <v>1349</v>
      </c>
      <c r="B138" s="29">
        <f t="shared" si="3"/>
        <v>52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6</v>
      </c>
      <c r="L138">
        <v>142</v>
      </c>
      <c r="M138">
        <v>0</v>
      </c>
      <c r="N138">
        <v>0</v>
      </c>
      <c r="O138">
        <v>0</v>
      </c>
    </row>
    <row r="139" spans="1:15" x14ac:dyDescent="0.2">
      <c r="A139" s="29" t="s">
        <v>1461</v>
      </c>
      <c r="B139" s="29">
        <f t="shared" si="3"/>
        <v>53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3</v>
      </c>
      <c r="I139">
        <v>3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</row>
    <row r="140" spans="1:15" x14ac:dyDescent="0.2">
      <c r="A140" s="29" t="s">
        <v>217</v>
      </c>
      <c r="B140" s="29">
        <f t="shared" si="3"/>
        <v>54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9</v>
      </c>
      <c r="L140">
        <v>109</v>
      </c>
      <c r="M140">
        <v>1</v>
      </c>
      <c r="N140">
        <v>0</v>
      </c>
      <c r="O140">
        <v>0</v>
      </c>
    </row>
    <row r="141" spans="1:15" x14ac:dyDescent="0.2">
      <c r="A141" s="29" t="s">
        <v>499</v>
      </c>
      <c r="B141" s="29">
        <f t="shared" si="3"/>
        <v>55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14</v>
      </c>
      <c r="I141">
        <v>51</v>
      </c>
      <c r="J141">
        <v>1</v>
      </c>
      <c r="K141">
        <v>5</v>
      </c>
      <c r="L141">
        <v>33</v>
      </c>
      <c r="M141">
        <v>0</v>
      </c>
      <c r="N141">
        <v>0</v>
      </c>
      <c r="O141">
        <v>0</v>
      </c>
    </row>
    <row r="142" spans="1:15" x14ac:dyDescent="0.2">
      <c r="A142" s="29" t="s">
        <v>1296</v>
      </c>
      <c r="B142" s="29">
        <f t="shared" si="3"/>
        <v>56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2</v>
      </c>
      <c r="L142">
        <v>25</v>
      </c>
      <c r="M142">
        <v>0</v>
      </c>
      <c r="N142">
        <v>0</v>
      </c>
      <c r="O142">
        <v>0</v>
      </c>
    </row>
    <row r="143" spans="1:15" x14ac:dyDescent="0.2">
      <c r="A143" s="29" t="s">
        <v>1238</v>
      </c>
      <c r="B143" s="29">
        <f t="shared" si="3"/>
        <v>57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7</v>
      </c>
      <c r="L143">
        <v>42</v>
      </c>
      <c r="M143">
        <v>1</v>
      </c>
      <c r="N143">
        <v>0</v>
      </c>
      <c r="O143">
        <v>0</v>
      </c>
    </row>
    <row r="144" spans="1:15" x14ac:dyDescent="0.2">
      <c r="A144" s="29" t="s">
        <v>1350</v>
      </c>
      <c r="B144" s="29">
        <f t="shared" si="3"/>
        <v>58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1</v>
      </c>
      <c r="L144">
        <v>5</v>
      </c>
      <c r="M144">
        <v>0</v>
      </c>
      <c r="N144">
        <v>0</v>
      </c>
      <c r="O144">
        <v>0</v>
      </c>
    </row>
    <row r="145" spans="1:15" x14ac:dyDescent="0.2">
      <c r="A145" s="29" t="s">
        <v>500</v>
      </c>
      <c r="B145" s="29">
        <f t="shared" si="3"/>
        <v>59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4</v>
      </c>
      <c r="L145">
        <v>32</v>
      </c>
      <c r="M145">
        <v>1</v>
      </c>
      <c r="N145">
        <v>0</v>
      </c>
      <c r="O145">
        <v>0</v>
      </c>
    </row>
    <row r="146" spans="1:15" x14ac:dyDescent="0.2">
      <c r="A146" s="29" t="s">
        <v>1170</v>
      </c>
      <c r="B146" s="29">
        <f t="shared" si="3"/>
        <v>60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5</v>
      </c>
      <c r="I146">
        <v>13</v>
      </c>
      <c r="J146">
        <v>0</v>
      </c>
      <c r="K146">
        <v>2</v>
      </c>
      <c r="L146">
        <v>22</v>
      </c>
      <c r="M146">
        <v>0</v>
      </c>
      <c r="N146">
        <v>0</v>
      </c>
      <c r="O146">
        <v>0</v>
      </c>
    </row>
    <row r="147" spans="1:15" x14ac:dyDescent="0.2">
      <c r="A147" s="29" t="s">
        <v>1351</v>
      </c>
      <c r="B147" s="29">
        <f t="shared" si="3"/>
        <v>61</v>
      </c>
      <c r="C147">
        <v>20</v>
      </c>
      <c r="D147">
        <v>31</v>
      </c>
      <c r="E147">
        <v>219</v>
      </c>
      <c r="F147">
        <v>1</v>
      </c>
      <c r="G147">
        <v>1</v>
      </c>
      <c r="H147">
        <v>2</v>
      </c>
      <c r="I147">
        <v>12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</row>
    <row r="148" spans="1:15" x14ac:dyDescent="0.2">
      <c r="A148" s="29" t="s">
        <v>1171</v>
      </c>
      <c r="B148" s="29">
        <f t="shared" si="3"/>
        <v>62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1</v>
      </c>
      <c r="I148">
        <v>0</v>
      </c>
      <c r="J148">
        <v>0</v>
      </c>
      <c r="K148">
        <v>2</v>
      </c>
      <c r="L148">
        <v>1</v>
      </c>
      <c r="M148">
        <v>0</v>
      </c>
      <c r="N148">
        <v>0</v>
      </c>
      <c r="O148">
        <v>0</v>
      </c>
    </row>
    <row r="149" spans="1:15" x14ac:dyDescent="0.2">
      <c r="A149" s="29" t="s">
        <v>1462</v>
      </c>
      <c r="B149" s="29">
        <f t="shared" si="3"/>
        <v>63</v>
      </c>
      <c r="C149">
        <v>12</v>
      </c>
      <c r="D149">
        <v>18</v>
      </c>
      <c r="E149">
        <v>101</v>
      </c>
      <c r="F149">
        <v>0</v>
      </c>
      <c r="G149">
        <v>0</v>
      </c>
      <c r="H149">
        <v>2</v>
      </c>
      <c r="I149">
        <v>3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</row>
    <row r="150" spans="1:15" x14ac:dyDescent="0.2">
      <c r="A150" s="29" t="s">
        <v>1463</v>
      </c>
      <c r="B150" s="29">
        <f t="shared" si="3"/>
        <v>64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1</v>
      </c>
      <c r="L150">
        <v>7</v>
      </c>
      <c r="M150">
        <v>0</v>
      </c>
      <c r="N150">
        <v>0</v>
      </c>
      <c r="O150">
        <v>0</v>
      </c>
    </row>
    <row r="151" spans="1:15" x14ac:dyDescent="0.2">
      <c r="A151" s="29" t="s">
        <v>1352</v>
      </c>
      <c r="B151" s="29">
        <f t="shared" si="3"/>
        <v>65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1</v>
      </c>
      <c r="I151">
        <v>-7</v>
      </c>
      <c r="J151">
        <v>0</v>
      </c>
      <c r="K151">
        <v>3</v>
      </c>
      <c r="L151">
        <v>8</v>
      </c>
      <c r="M151">
        <v>0</v>
      </c>
      <c r="N151">
        <v>0</v>
      </c>
      <c r="O151">
        <v>0</v>
      </c>
    </row>
    <row r="152" spans="1:15" x14ac:dyDescent="0.2">
      <c r="A152" s="29" t="s">
        <v>1297</v>
      </c>
      <c r="B152" s="29">
        <f t="shared" si="3"/>
        <v>66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2</v>
      </c>
      <c r="I152">
        <v>8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</row>
    <row r="153" spans="1:15" x14ac:dyDescent="0.2">
      <c r="A153" s="29" t="s">
        <v>1099</v>
      </c>
      <c r="B153" s="29">
        <f t="shared" ref="B153:B216" si="4">B152+1</f>
        <v>67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14</v>
      </c>
      <c r="I153">
        <v>24</v>
      </c>
      <c r="J153">
        <v>1</v>
      </c>
      <c r="K153">
        <v>6</v>
      </c>
      <c r="L153">
        <v>45</v>
      </c>
      <c r="M153">
        <v>0</v>
      </c>
      <c r="N153">
        <v>0</v>
      </c>
      <c r="O153">
        <v>0</v>
      </c>
    </row>
    <row r="154" spans="1:15" x14ac:dyDescent="0.2">
      <c r="A154" s="29" t="s">
        <v>501</v>
      </c>
      <c r="B154" s="29">
        <f t="shared" si="4"/>
        <v>68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4</v>
      </c>
      <c r="L154">
        <v>37</v>
      </c>
      <c r="M154">
        <v>1</v>
      </c>
      <c r="N154">
        <v>0</v>
      </c>
      <c r="O154">
        <v>0</v>
      </c>
    </row>
    <row r="155" spans="1:15" x14ac:dyDescent="0.2">
      <c r="A155" s="29" t="s">
        <v>1464</v>
      </c>
      <c r="B155" s="29">
        <f t="shared" si="4"/>
        <v>69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1</v>
      </c>
      <c r="L155">
        <v>9</v>
      </c>
      <c r="M155">
        <v>0</v>
      </c>
      <c r="N155">
        <v>0</v>
      </c>
      <c r="O155">
        <v>0</v>
      </c>
    </row>
    <row r="156" spans="1:15" x14ac:dyDescent="0.2">
      <c r="A156" s="29" t="s">
        <v>1298</v>
      </c>
      <c r="B156" s="29">
        <f t="shared" si="4"/>
        <v>70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4</v>
      </c>
      <c r="L156">
        <v>49</v>
      </c>
      <c r="M156">
        <v>0</v>
      </c>
      <c r="N156">
        <v>0</v>
      </c>
      <c r="O156">
        <v>0</v>
      </c>
    </row>
    <row r="157" spans="1:15" x14ac:dyDescent="0.2">
      <c r="A157" s="29" t="s">
        <v>1353</v>
      </c>
      <c r="B157" s="29">
        <f t="shared" si="4"/>
        <v>71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5</v>
      </c>
      <c r="L157">
        <v>70</v>
      </c>
      <c r="M157">
        <v>0</v>
      </c>
      <c r="N157">
        <v>0</v>
      </c>
      <c r="O157">
        <v>0</v>
      </c>
    </row>
    <row r="158" spans="1:15" x14ac:dyDescent="0.2">
      <c r="A158" s="29" t="s">
        <v>477</v>
      </c>
      <c r="B158" s="29">
        <f t="shared" si="4"/>
        <v>72</v>
      </c>
      <c r="C158">
        <v>21</v>
      </c>
      <c r="D158">
        <v>49</v>
      </c>
      <c r="E158">
        <v>227</v>
      </c>
      <c r="F158">
        <v>0</v>
      </c>
      <c r="G158">
        <v>1</v>
      </c>
      <c r="H158">
        <v>5</v>
      </c>
      <c r="I158">
        <v>59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1</v>
      </c>
    </row>
    <row r="159" spans="1:15" x14ac:dyDescent="0.2">
      <c r="A159" s="29" t="s">
        <v>1354</v>
      </c>
      <c r="B159" s="29">
        <f t="shared" si="4"/>
        <v>73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2</v>
      </c>
      <c r="L159">
        <v>13</v>
      </c>
      <c r="M159">
        <v>0</v>
      </c>
      <c r="N159">
        <v>0</v>
      </c>
      <c r="O159">
        <v>0</v>
      </c>
    </row>
    <row r="160" spans="1:15" x14ac:dyDescent="0.2">
      <c r="A160" s="29" t="s">
        <v>229</v>
      </c>
      <c r="B160" s="29">
        <f t="shared" si="4"/>
        <v>74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3</v>
      </c>
      <c r="L160">
        <v>34</v>
      </c>
      <c r="M160">
        <v>0</v>
      </c>
      <c r="N160">
        <v>0</v>
      </c>
      <c r="O160">
        <v>0</v>
      </c>
    </row>
    <row r="161" spans="1:15" x14ac:dyDescent="0.2">
      <c r="A161" s="29" t="s">
        <v>330</v>
      </c>
      <c r="B161" s="29">
        <f t="shared" si="4"/>
        <v>75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1</v>
      </c>
      <c r="I161">
        <v>7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</row>
    <row r="162" spans="1:15" x14ac:dyDescent="0.2">
      <c r="A162" s="29" t="s">
        <v>1299</v>
      </c>
      <c r="B162" s="29">
        <f t="shared" si="4"/>
        <v>76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4</v>
      </c>
      <c r="L162">
        <v>15</v>
      </c>
      <c r="M162">
        <v>0</v>
      </c>
      <c r="N162">
        <v>0</v>
      </c>
      <c r="O162">
        <v>0</v>
      </c>
    </row>
    <row r="163" spans="1:15" x14ac:dyDescent="0.2">
      <c r="A163" s="29" t="s">
        <v>1465</v>
      </c>
      <c r="B163" s="29">
        <f t="shared" si="4"/>
        <v>77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1</v>
      </c>
      <c r="L163">
        <v>4</v>
      </c>
      <c r="M163">
        <v>0</v>
      </c>
      <c r="N163">
        <v>0</v>
      </c>
      <c r="O163">
        <v>0</v>
      </c>
    </row>
    <row r="164" spans="1:15" x14ac:dyDescent="0.2">
      <c r="A164" s="29" t="s">
        <v>1355</v>
      </c>
      <c r="B164" s="29">
        <f t="shared" si="4"/>
        <v>78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4</v>
      </c>
      <c r="L164">
        <v>33</v>
      </c>
      <c r="M164">
        <v>0</v>
      </c>
      <c r="N164">
        <v>0</v>
      </c>
      <c r="O164">
        <v>0</v>
      </c>
    </row>
    <row r="165" spans="1:15" x14ac:dyDescent="0.2">
      <c r="A165" s="29" t="s">
        <v>156</v>
      </c>
      <c r="B165" s="29">
        <f t="shared" si="4"/>
        <v>79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2</v>
      </c>
      <c r="I165">
        <v>4</v>
      </c>
      <c r="J165">
        <v>0</v>
      </c>
      <c r="K165">
        <v>1</v>
      </c>
      <c r="L165">
        <v>2</v>
      </c>
      <c r="M165">
        <v>0</v>
      </c>
      <c r="N165">
        <v>0</v>
      </c>
      <c r="O165">
        <v>0</v>
      </c>
    </row>
    <row r="166" spans="1:15" x14ac:dyDescent="0.2">
      <c r="A166" s="29" t="s">
        <v>1356</v>
      </c>
      <c r="B166" s="29">
        <f t="shared" si="4"/>
        <v>80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2</v>
      </c>
      <c r="L166">
        <v>40</v>
      </c>
      <c r="M166">
        <v>0</v>
      </c>
      <c r="N166">
        <v>0</v>
      </c>
      <c r="O166">
        <v>0</v>
      </c>
    </row>
    <row r="167" spans="1:15" x14ac:dyDescent="0.2">
      <c r="A167" s="29" t="s">
        <v>235</v>
      </c>
      <c r="B167" s="29">
        <f t="shared" si="4"/>
        <v>81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7</v>
      </c>
      <c r="L167">
        <v>114</v>
      </c>
      <c r="M167">
        <v>0</v>
      </c>
      <c r="N167">
        <v>0</v>
      </c>
      <c r="O167">
        <v>0</v>
      </c>
    </row>
    <row r="168" spans="1:15" x14ac:dyDescent="0.2">
      <c r="A168" s="29" t="s">
        <v>234</v>
      </c>
      <c r="B168" s="29">
        <f t="shared" si="4"/>
        <v>82</v>
      </c>
      <c r="C168">
        <v>24</v>
      </c>
      <c r="D168">
        <v>30</v>
      </c>
      <c r="E168">
        <v>233</v>
      </c>
      <c r="F168">
        <v>1</v>
      </c>
      <c r="G168">
        <v>0</v>
      </c>
      <c r="H168">
        <v>1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</row>
    <row r="169" spans="1:15" x14ac:dyDescent="0.2">
      <c r="A169" s="29" t="s">
        <v>1466</v>
      </c>
      <c r="B169" s="29">
        <f t="shared" si="4"/>
        <v>83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1</v>
      </c>
      <c r="L169">
        <v>-1</v>
      </c>
      <c r="M169">
        <v>0</v>
      </c>
      <c r="N169">
        <v>0</v>
      </c>
      <c r="O169">
        <v>0</v>
      </c>
    </row>
    <row r="170" spans="1:15" x14ac:dyDescent="0.2">
      <c r="A170" s="29" t="s">
        <v>1172</v>
      </c>
      <c r="B170" s="29">
        <f t="shared" si="4"/>
        <v>84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6</v>
      </c>
      <c r="L170">
        <v>151</v>
      </c>
      <c r="M170">
        <v>0</v>
      </c>
      <c r="N170">
        <v>0</v>
      </c>
      <c r="O170">
        <v>0</v>
      </c>
    </row>
    <row r="171" spans="1:15" x14ac:dyDescent="0.2">
      <c r="A171" s="29" t="s">
        <v>1467</v>
      </c>
      <c r="B171" s="29">
        <f t="shared" si="4"/>
        <v>85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3</v>
      </c>
      <c r="L171">
        <v>16</v>
      </c>
      <c r="M171">
        <v>1</v>
      </c>
      <c r="N171">
        <v>0</v>
      </c>
      <c r="O171">
        <v>0</v>
      </c>
    </row>
    <row r="172" spans="1:15" x14ac:dyDescent="0.2">
      <c r="A172" s="29" t="s">
        <v>1300</v>
      </c>
      <c r="B172" s="29">
        <f t="shared" si="4"/>
        <v>86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1</v>
      </c>
      <c r="L172">
        <v>5</v>
      </c>
      <c r="M172">
        <v>0</v>
      </c>
      <c r="N172">
        <v>0</v>
      </c>
      <c r="O172">
        <v>0</v>
      </c>
    </row>
    <row r="173" spans="1:15" x14ac:dyDescent="0.2">
      <c r="A173" s="29" t="s">
        <v>1173</v>
      </c>
      <c r="B173" s="29">
        <f t="shared" si="4"/>
        <v>87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10</v>
      </c>
      <c r="I173">
        <v>36</v>
      </c>
      <c r="J173">
        <v>1</v>
      </c>
      <c r="K173">
        <v>0</v>
      </c>
      <c r="L173">
        <v>0</v>
      </c>
      <c r="M173">
        <v>0</v>
      </c>
      <c r="N173">
        <v>0</v>
      </c>
      <c r="O173">
        <v>0</v>
      </c>
    </row>
    <row r="174" spans="1:15" x14ac:dyDescent="0.2">
      <c r="A174" s="29" t="s">
        <v>1301</v>
      </c>
      <c r="B174" s="29">
        <f t="shared" si="4"/>
        <v>88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1</v>
      </c>
      <c r="L174">
        <v>5</v>
      </c>
      <c r="M174">
        <v>0</v>
      </c>
      <c r="N174">
        <v>0</v>
      </c>
      <c r="O174">
        <v>0</v>
      </c>
    </row>
    <row r="175" spans="1:15" x14ac:dyDescent="0.2">
      <c r="A175" s="29" t="s">
        <v>405</v>
      </c>
      <c r="B175" s="29">
        <f t="shared" si="4"/>
        <v>89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15</v>
      </c>
      <c r="I175">
        <v>78</v>
      </c>
      <c r="J175">
        <v>2</v>
      </c>
      <c r="K175">
        <v>2</v>
      </c>
      <c r="L175">
        <v>50</v>
      </c>
      <c r="M175">
        <v>0</v>
      </c>
      <c r="N175">
        <v>0</v>
      </c>
      <c r="O175">
        <v>0</v>
      </c>
    </row>
    <row r="176" spans="1:15" x14ac:dyDescent="0.2">
      <c r="A176" s="29" t="s">
        <v>1357</v>
      </c>
      <c r="B176" s="29">
        <f t="shared" si="4"/>
        <v>90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10</v>
      </c>
      <c r="I176">
        <v>40</v>
      </c>
      <c r="J176">
        <v>1</v>
      </c>
      <c r="K176">
        <v>3</v>
      </c>
      <c r="L176">
        <v>27</v>
      </c>
      <c r="M176">
        <v>0</v>
      </c>
      <c r="N176">
        <v>0</v>
      </c>
      <c r="O176">
        <v>0</v>
      </c>
    </row>
    <row r="177" spans="1:15" x14ac:dyDescent="0.2">
      <c r="A177" s="29" t="s">
        <v>1358</v>
      </c>
      <c r="B177" s="29">
        <f t="shared" si="4"/>
        <v>91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14</v>
      </c>
      <c r="I177">
        <v>55</v>
      </c>
      <c r="J177">
        <v>0</v>
      </c>
      <c r="K177">
        <v>2</v>
      </c>
      <c r="L177">
        <v>6</v>
      </c>
      <c r="M177">
        <v>0</v>
      </c>
      <c r="N177">
        <v>0</v>
      </c>
      <c r="O177">
        <v>0</v>
      </c>
    </row>
    <row r="178" spans="1:15" x14ac:dyDescent="0.2">
      <c r="A178" s="29" t="s">
        <v>1130</v>
      </c>
      <c r="B178" s="29">
        <f t="shared" si="4"/>
        <v>92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1</v>
      </c>
      <c r="L178">
        <v>5</v>
      </c>
      <c r="M178">
        <v>0</v>
      </c>
      <c r="N178">
        <v>0</v>
      </c>
      <c r="O178">
        <v>0</v>
      </c>
    </row>
    <row r="179" spans="1:15" x14ac:dyDescent="0.2">
      <c r="A179" s="29" t="s">
        <v>318</v>
      </c>
      <c r="B179" s="29">
        <f t="shared" si="4"/>
        <v>93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15</v>
      </c>
      <c r="I179">
        <v>43</v>
      </c>
      <c r="J179">
        <v>0</v>
      </c>
      <c r="K179">
        <v>6</v>
      </c>
      <c r="L179">
        <v>30</v>
      </c>
      <c r="M179">
        <v>1</v>
      </c>
      <c r="N179">
        <v>0</v>
      </c>
      <c r="O179">
        <v>0</v>
      </c>
    </row>
    <row r="180" spans="1:15" x14ac:dyDescent="0.2">
      <c r="A180" s="29" t="s">
        <v>1468</v>
      </c>
      <c r="B180" s="29">
        <f t="shared" si="4"/>
        <v>94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3</v>
      </c>
      <c r="L180">
        <v>32</v>
      </c>
      <c r="M180">
        <v>0</v>
      </c>
      <c r="N180">
        <v>0</v>
      </c>
      <c r="O180">
        <v>0</v>
      </c>
    </row>
    <row r="181" spans="1:15" x14ac:dyDescent="0.2">
      <c r="A181" s="29" t="s">
        <v>1469</v>
      </c>
      <c r="B181" s="29">
        <f t="shared" si="4"/>
        <v>95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1</v>
      </c>
      <c r="I181">
        <v>-1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</row>
    <row r="182" spans="1:15" x14ac:dyDescent="0.2">
      <c r="A182" s="29" t="s">
        <v>1239</v>
      </c>
      <c r="B182" s="29">
        <f t="shared" si="4"/>
        <v>96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7</v>
      </c>
      <c r="L182">
        <v>67</v>
      </c>
      <c r="M182">
        <v>0</v>
      </c>
      <c r="N182">
        <v>0</v>
      </c>
      <c r="O182">
        <v>0</v>
      </c>
    </row>
    <row r="183" spans="1:15" x14ac:dyDescent="0.2">
      <c r="A183" s="29" t="s">
        <v>502</v>
      </c>
      <c r="B183" s="29">
        <f t="shared" si="4"/>
        <v>97</v>
      </c>
      <c r="C183">
        <v>14</v>
      </c>
      <c r="D183">
        <v>21</v>
      </c>
      <c r="E183">
        <v>108</v>
      </c>
      <c r="F183">
        <v>2</v>
      </c>
      <c r="G183">
        <v>0</v>
      </c>
      <c r="H183">
        <v>8</v>
      </c>
      <c r="I183">
        <v>59</v>
      </c>
      <c r="J183">
        <v>1</v>
      </c>
      <c r="K183">
        <v>0</v>
      </c>
      <c r="L183">
        <v>0</v>
      </c>
      <c r="M183">
        <v>0</v>
      </c>
      <c r="N183">
        <v>0</v>
      </c>
      <c r="O183">
        <v>0</v>
      </c>
    </row>
    <row r="184" spans="1:15" x14ac:dyDescent="0.2">
      <c r="A184" s="29" t="s">
        <v>1302</v>
      </c>
      <c r="B184" s="29">
        <f t="shared" si="4"/>
        <v>98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4</v>
      </c>
      <c r="L184">
        <v>59</v>
      </c>
      <c r="M184">
        <v>2</v>
      </c>
      <c r="N184">
        <v>0</v>
      </c>
      <c r="O184">
        <v>0</v>
      </c>
    </row>
    <row r="185" spans="1:15" x14ac:dyDescent="0.2">
      <c r="A185" s="29" t="s">
        <v>1470</v>
      </c>
      <c r="B185" s="29">
        <f t="shared" si="4"/>
        <v>99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1</v>
      </c>
      <c r="L185">
        <v>4</v>
      </c>
      <c r="M185">
        <v>0</v>
      </c>
      <c r="N185">
        <v>0</v>
      </c>
      <c r="O185">
        <v>0</v>
      </c>
    </row>
    <row r="186" spans="1:15" x14ac:dyDescent="0.2">
      <c r="A186" s="29" t="s">
        <v>1359</v>
      </c>
      <c r="B186" s="29">
        <f t="shared" si="4"/>
        <v>100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3</v>
      </c>
      <c r="I186">
        <v>5</v>
      </c>
      <c r="J186">
        <v>0</v>
      </c>
      <c r="K186">
        <v>2</v>
      </c>
      <c r="L186">
        <v>10</v>
      </c>
      <c r="M186">
        <v>0</v>
      </c>
      <c r="N186">
        <v>0</v>
      </c>
      <c r="O186">
        <v>0</v>
      </c>
    </row>
    <row r="187" spans="1:15" x14ac:dyDescent="0.2">
      <c r="A187" s="29" t="s">
        <v>1360</v>
      </c>
      <c r="B187" s="29">
        <f t="shared" si="4"/>
        <v>101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1</v>
      </c>
      <c r="I187">
        <v>14</v>
      </c>
      <c r="J187">
        <v>0</v>
      </c>
      <c r="K187">
        <v>14</v>
      </c>
      <c r="L187">
        <v>177</v>
      </c>
      <c r="M187">
        <v>2</v>
      </c>
      <c r="N187">
        <v>0</v>
      </c>
      <c r="O187">
        <v>0</v>
      </c>
    </row>
    <row r="188" spans="1:15" x14ac:dyDescent="0.2">
      <c r="A188" s="29" t="s">
        <v>1216</v>
      </c>
      <c r="B188" s="29">
        <f t="shared" si="4"/>
        <v>102</v>
      </c>
      <c r="C188">
        <v>24</v>
      </c>
      <c r="D188">
        <v>41</v>
      </c>
      <c r="E188">
        <v>212</v>
      </c>
      <c r="F188">
        <v>2</v>
      </c>
      <c r="G188">
        <v>2</v>
      </c>
      <c r="H188">
        <v>4</v>
      </c>
      <c r="I188">
        <v>28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</row>
    <row r="189" spans="1:15" x14ac:dyDescent="0.2">
      <c r="A189" s="29" t="s">
        <v>1277</v>
      </c>
      <c r="B189" s="29">
        <f t="shared" si="4"/>
        <v>103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18</v>
      </c>
      <c r="I189">
        <v>90</v>
      </c>
      <c r="J189">
        <v>0</v>
      </c>
      <c r="K189">
        <v>4</v>
      </c>
      <c r="L189">
        <v>32</v>
      </c>
      <c r="M189">
        <v>1</v>
      </c>
      <c r="N189">
        <v>0</v>
      </c>
      <c r="O189">
        <v>0</v>
      </c>
    </row>
    <row r="190" spans="1:15" x14ac:dyDescent="0.2">
      <c r="A190" s="29" t="s">
        <v>1361</v>
      </c>
      <c r="B190" s="29">
        <f t="shared" si="4"/>
        <v>104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6</v>
      </c>
      <c r="I190">
        <v>20</v>
      </c>
      <c r="J190">
        <v>0</v>
      </c>
      <c r="K190">
        <v>2</v>
      </c>
      <c r="L190">
        <v>9</v>
      </c>
      <c r="M190">
        <v>0</v>
      </c>
      <c r="N190">
        <v>0</v>
      </c>
      <c r="O190">
        <v>0</v>
      </c>
    </row>
    <row r="191" spans="1:15" x14ac:dyDescent="0.2">
      <c r="A191" s="29" t="s">
        <v>1471</v>
      </c>
      <c r="B191" s="29">
        <f t="shared" si="4"/>
        <v>105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2</v>
      </c>
      <c r="L191">
        <v>18</v>
      </c>
      <c r="M191">
        <v>0</v>
      </c>
      <c r="N191">
        <v>0</v>
      </c>
      <c r="O191">
        <v>0</v>
      </c>
    </row>
    <row r="192" spans="1:15" x14ac:dyDescent="0.2">
      <c r="A192" s="29" t="s">
        <v>1174</v>
      </c>
      <c r="B192" s="29">
        <f t="shared" si="4"/>
        <v>106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5</v>
      </c>
      <c r="L192">
        <v>80</v>
      </c>
      <c r="M192">
        <v>0</v>
      </c>
      <c r="N192">
        <v>0</v>
      </c>
      <c r="O192">
        <v>0</v>
      </c>
    </row>
    <row r="193" spans="1:15" x14ac:dyDescent="0.2">
      <c r="A193" s="29" t="s">
        <v>503</v>
      </c>
      <c r="B193" s="29">
        <f t="shared" si="4"/>
        <v>107</v>
      </c>
      <c r="C193">
        <v>32</v>
      </c>
      <c r="D193">
        <v>41</v>
      </c>
      <c r="E193">
        <v>283</v>
      </c>
      <c r="F193">
        <v>3</v>
      </c>
      <c r="G193">
        <v>1</v>
      </c>
      <c r="H193">
        <v>4</v>
      </c>
      <c r="I193">
        <v>7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</row>
    <row r="194" spans="1:15" x14ac:dyDescent="0.2">
      <c r="A194" s="29" t="s">
        <v>402</v>
      </c>
      <c r="B194" s="29">
        <f t="shared" si="4"/>
        <v>108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7</v>
      </c>
      <c r="L194">
        <v>90</v>
      </c>
      <c r="M194">
        <v>2</v>
      </c>
      <c r="N194">
        <v>0</v>
      </c>
      <c r="O194">
        <v>0</v>
      </c>
    </row>
    <row r="195" spans="1:15" x14ac:dyDescent="0.2">
      <c r="A195" s="29" t="s">
        <v>331</v>
      </c>
      <c r="B195" s="29">
        <f t="shared" si="4"/>
        <v>109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1</v>
      </c>
      <c r="I195">
        <v>4</v>
      </c>
      <c r="J195">
        <v>0</v>
      </c>
      <c r="K195">
        <v>5</v>
      </c>
      <c r="L195">
        <v>82</v>
      </c>
      <c r="M195">
        <v>1</v>
      </c>
      <c r="N195">
        <v>0</v>
      </c>
      <c r="O195">
        <v>0</v>
      </c>
    </row>
    <row r="196" spans="1:15" x14ac:dyDescent="0.2">
      <c r="A196" s="29" t="s">
        <v>237</v>
      </c>
      <c r="B196" s="29">
        <f t="shared" si="4"/>
        <v>110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9</v>
      </c>
      <c r="L196">
        <v>99</v>
      </c>
      <c r="M196">
        <v>0</v>
      </c>
      <c r="N196">
        <v>0</v>
      </c>
      <c r="O196">
        <v>1</v>
      </c>
    </row>
    <row r="197" spans="1:15" x14ac:dyDescent="0.2">
      <c r="A197" s="29" t="s">
        <v>1175</v>
      </c>
      <c r="B197" s="29">
        <f t="shared" si="4"/>
        <v>111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9</v>
      </c>
      <c r="I197">
        <v>47</v>
      </c>
      <c r="J197">
        <v>0</v>
      </c>
      <c r="K197">
        <v>2</v>
      </c>
      <c r="L197">
        <v>25</v>
      </c>
      <c r="M197">
        <v>0</v>
      </c>
      <c r="N197">
        <v>0</v>
      </c>
      <c r="O197">
        <v>0</v>
      </c>
    </row>
    <row r="198" spans="1:15" x14ac:dyDescent="0.2">
      <c r="A198" s="29" t="s">
        <v>1472</v>
      </c>
      <c r="B198" s="29">
        <f t="shared" si="4"/>
        <v>112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2</v>
      </c>
      <c r="I198">
        <v>7</v>
      </c>
      <c r="J198">
        <v>0</v>
      </c>
      <c r="K198">
        <v>2</v>
      </c>
      <c r="L198">
        <v>6</v>
      </c>
      <c r="M198">
        <v>0</v>
      </c>
      <c r="N198">
        <v>0</v>
      </c>
      <c r="O198">
        <v>0</v>
      </c>
    </row>
    <row r="199" spans="1:15" x14ac:dyDescent="0.2">
      <c r="A199" s="29" t="s">
        <v>1473</v>
      </c>
      <c r="B199" s="29">
        <f t="shared" si="4"/>
        <v>113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1</v>
      </c>
      <c r="I199">
        <v>4</v>
      </c>
      <c r="J199">
        <v>0</v>
      </c>
      <c r="K199">
        <v>1</v>
      </c>
      <c r="L199">
        <v>7</v>
      </c>
      <c r="M199">
        <v>0</v>
      </c>
      <c r="N199">
        <v>0</v>
      </c>
      <c r="O199">
        <v>0</v>
      </c>
    </row>
    <row r="200" spans="1:15" x14ac:dyDescent="0.2">
      <c r="A200" s="29" t="s">
        <v>320</v>
      </c>
      <c r="B200" s="29">
        <f t="shared" si="4"/>
        <v>114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10</v>
      </c>
      <c r="I200">
        <v>28</v>
      </c>
      <c r="J200">
        <v>0</v>
      </c>
      <c r="K200">
        <v>3</v>
      </c>
      <c r="L200">
        <v>19</v>
      </c>
      <c r="M200">
        <v>0</v>
      </c>
      <c r="N200">
        <v>0</v>
      </c>
      <c r="O200">
        <v>0</v>
      </c>
    </row>
    <row r="201" spans="1:15" x14ac:dyDescent="0.2">
      <c r="A201" s="29" t="s">
        <v>220</v>
      </c>
      <c r="B201" s="29">
        <f t="shared" si="4"/>
        <v>115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5</v>
      </c>
      <c r="L201">
        <v>64</v>
      </c>
      <c r="M201">
        <v>1</v>
      </c>
      <c r="N201">
        <v>0</v>
      </c>
      <c r="O201">
        <v>0</v>
      </c>
    </row>
    <row r="202" spans="1:15" x14ac:dyDescent="0.2">
      <c r="A202" s="29" t="s">
        <v>1362</v>
      </c>
      <c r="B202" s="29">
        <f t="shared" si="4"/>
        <v>116</v>
      </c>
      <c r="C202">
        <v>33</v>
      </c>
      <c r="D202">
        <v>44</v>
      </c>
      <c r="E202">
        <v>369</v>
      </c>
      <c r="F202">
        <v>3</v>
      </c>
      <c r="G202">
        <v>1</v>
      </c>
      <c r="H202">
        <v>2</v>
      </c>
      <c r="I202">
        <v>-2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</row>
    <row r="203" spans="1:15" x14ac:dyDescent="0.2">
      <c r="A203" s="29" t="s">
        <v>1303</v>
      </c>
      <c r="B203" s="29">
        <f t="shared" si="4"/>
        <v>117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1</v>
      </c>
      <c r="I203">
        <v>-3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</row>
    <row r="204" spans="1:15" x14ac:dyDescent="0.2">
      <c r="A204" s="29" t="s">
        <v>1100</v>
      </c>
      <c r="B204" s="29">
        <f t="shared" si="4"/>
        <v>118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3</v>
      </c>
      <c r="L204">
        <v>44</v>
      </c>
      <c r="M204">
        <v>1</v>
      </c>
      <c r="N204">
        <v>0</v>
      </c>
      <c r="O204">
        <v>0</v>
      </c>
    </row>
    <row r="205" spans="1:15" x14ac:dyDescent="0.2">
      <c r="A205" s="29" t="s">
        <v>1101</v>
      </c>
      <c r="B205" s="29">
        <f t="shared" si="4"/>
        <v>119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8</v>
      </c>
      <c r="L205">
        <v>133</v>
      </c>
      <c r="M205">
        <v>3</v>
      </c>
      <c r="N205">
        <v>0</v>
      </c>
      <c r="O205">
        <v>0</v>
      </c>
    </row>
    <row r="206" spans="1:15" x14ac:dyDescent="0.2">
      <c r="A206" s="29" t="s">
        <v>1474</v>
      </c>
      <c r="B206" s="29">
        <f t="shared" si="4"/>
        <v>120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1</v>
      </c>
      <c r="L206">
        <v>14</v>
      </c>
      <c r="M206">
        <v>0</v>
      </c>
      <c r="N206">
        <v>0</v>
      </c>
      <c r="O206">
        <v>0</v>
      </c>
    </row>
    <row r="207" spans="1:15" x14ac:dyDescent="0.2">
      <c r="A207" s="29" t="s">
        <v>239</v>
      </c>
      <c r="B207" s="29">
        <f t="shared" si="4"/>
        <v>121</v>
      </c>
      <c r="C207">
        <v>12</v>
      </c>
      <c r="D207">
        <v>20</v>
      </c>
      <c r="E207">
        <v>206</v>
      </c>
      <c r="F207">
        <v>1</v>
      </c>
      <c r="G207">
        <v>0</v>
      </c>
      <c r="H207">
        <v>4</v>
      </c>
      <c r="I207">
        <v>23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</row>
    <row r="208" spans="1:15" x14ac:dyDescent="0.2">
      <c r="A208" s="29" t="s">
        <v>157</v>
      </c>
      <c r="B208" s="29">
        <f t="shared" si="4"/>
        <v>122</v>
      </c>
      <c r="C208">
        <v>22</v>
      </c>
      <c r="D208">
        <v>37</v>
      </c>
      <c r="E208">
        <v>342</v>
      </c>
      <c r="F208">
        <v>3</v>
      </c>
      <c r="G208">
        <v>0</v>
      </c>
      <c r="H208">
        <v>10</v>
      </c>
      <c r="I208">
        <v>82</v>
      </c>
      <c r="J208">
        <v>3</v>
      </c>
      <c r="K208">
        <v>0</v>
      </c>
      <c r="L208">
        <v>0</v>
      </c>
      <c r="M208">
        <v>0</v>
      </c>
      <c r="N208">
        <v>0</v>
      </c>
      <c r="O208">
        <v>0</v>
      </c>
    </row>
    <row r="209" spans="1:15" x14ac:dyDescent="0.2">
      <c r="A209" s="29" t="s">
        <v>218</v>
      </c>
      <c r="B209" s="29">
        <f t="shared" si="4"/>
        <v>123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18</v>
      </c>
      <c r="I209">
        <v>66</v>
      </c>
      <c r="J209">
        <v>3</v>
      </c>
      <c r="K209">
        <v>0</v>
      </c>
      <c r="L209">
        <v>0</v>
      </c>
      <c r="M209">
        <v>0</v>
      </c>
      <c r="N209">
        <v>0</v>
      </c>
      <c r="O209">
        <v>0</v>
      </c>
    </row>
    <row r="210" spans="1:15" x14ac:dyDescent="0.2">
      <c r="A210" s="29" t="s">
        <v>1475</v>
      </c>
      <c r="B210" s="29">
        <f t="shared" si="4"/>
        <v>124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1</v>
      </c>
      <c r="L210">
        <v>26</v>
      </c>
      <c r="M210">
        <v>0</v>
      </c>
      <c r="N210">
        <v>0</v>
      </c>
      <c r="O210">
        <v>0</v>
      </c>
    </row>
    <row r="211" spans="1:15" x14ac:dyDescent="0.2">
      <c r="A211" s="29" t="s">
        <v>504</v>
      </c>
      <c r="B211" s="29">
        <f t="shared" si="4"/>
        <v>125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6</v>
      </c>
      <c r="L211">
        <v>78</v>
      </c>
      <c r="M211">
        <v>0</v>
      </c>
      <c r="N211">
        <v>0</v>
      </c>
      <c r="O211">
        <v>0</v>
      </c>
    </row>
    <row r="212" spans="1:15" x14ac:dyDescent="0.2">
      <c r="A212" s="29" t="s">
        <v>1363</v>
      </c>
      <c r="B212" s="29">
        <f t="shared" si="4"/>
        <v>126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2</v>
      </c>
      <c r="L212">
        <v>31</v>
      </c>
      <c r="M212">
        <v>0</v>
      </c>
      <c r="N212">
        <v>0</v>
      </c>
      <c r="O212">
        <v>0</v>
      </c>
    </row>
    <row r="213" spans="1:15" x14ac:dyDescent="0.2">
      <c r="A213" s="29" t="s">
        <v>1240</v>
      </c>
      <c r="B213" s="29">
        <f t="shared" si="4"/>
        <v>127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2</v>
      </c>
      <c r="L213">
        <v>31</v>
      </c>
      <c r="M213">
        <v>0</v>
      </c>
      <c r="N213">
        <v>0</v>
      </c>
      <c r="O213">
        <v>0</v>
      </c>
    </row>
    <row r="214" spans="1:15" x14ac:dyDescent="0.2">
      <c r="A214" s="29" t="s">
        <v>1241</v>
      </c>
      <c r="B214" s="29">
        <f t="shared" si="4"/>
        <v>128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1</v>
      </c>
      <c r="L214">
        <v>14</v>
      </c>
      <c r="M214">
        <v>0</v>
      </c>
      <c r="N214">
        <v>0</v>
      </c>
      <c r="O214">
        <v>0</v>
      </c>
    </row>
    <row r="215" spans="1:15" x14ac:dyDescent="0.2">
      <c r="A215" s="29" t="s">
        <v>505</v>
      </c>
      <c r="B215" s="29">
        <f t="shared" si="4"/>
        <v>129</v>
      </c>
      <c r="C215">
        <v>21</v>
      </c>
      <c r="D215">
        <v>30</v>
      </c>
      <c r="E215">
        <v>213</v>
      </c>
      <c r="F215">
        <v>1</v>
      </c>
      <c r="G215">
        <v>0</v>
      </c>
      <c r="H215">
        <v>4</v>
      </c>
      <c r="I215">
        <v>12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</row>
    <row r="216" spans="1:15" x14ac:dyDescent="0.2">
      <c r="A216" s="29" t="s">
        <v>158</v>
      </c>
      <c r="B216" s="29">
        <f t="shared" si="4"/>
        <v>130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7</v>
      </c>
      <c r="L216">
        <v>132</v>
      </c>
      <c r="M216">
        <v>2</v>
      </c>
      <c r="N216">
        <v>0</v>
      </c>
      <c r="O216">
        <v>0</v>
      </c>
    </row>
    <row r="217" spans="1:15" x14ac:dyDescent="0.2">
      <c r="A217" s="29" t="s">
        <v>1364</v>
      </c>
      <c r="B217" s="29">
        <f t="shared" ref="B217:B280" si="5">B216+1</f>
        <v>131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4</v>
      </c>
      <c r="L217">
        <v>50</v>
      </c>
      <c r="M217">
        <v>1</v>
      </c>
      <c r="N217">
        <v>0</v>
      </c>
      <c r="O217">
        <v>0</v>
      </c>
    </row>
    <row r="218" spans="1:15" x14ac:dyDescent="0.2">
      <c r="A218" s="29" t="s">
        <v>1102</v>
      </c>
      <c r="B218" s="29">
        <f t="shared" si="5"/>
        <v>132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5</v>
      </c>
      <c r="I218">
        <v>16</v>
      </c>
      <c r="J218">
        <v>0</v>
      </c>
      <c r="K218">
        <v>1</v>
      </c>
      <c r="L218">
        <v>13</v>
      </c>
      <c r="M218">
        <v>0</v>
      </c>
      <c r="N218">
        <v>0</v>
      </c>
      <c r="O218">
        <v>0</v>
      </c>
    </row>
    <row r="219" spans="1:15" x14ac:dyDescent="0.2">
      <c r="A219" s="29" t="s">
        <v>1243</v>
      </c>
      <c r="B219" s="29">
        <f t="shared" si="5"/>
        <v>133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2</v>
      </c>
      <c r="I219">
        <v>15</v>
      </c>
      <c r="J219">
        <v>0</v>
      </c>
      <c r="K219">
        <v>1</v>
      </c>
      <c r="L219">
        <v>16</v>
      </c>
      <c r="M219">
        <v>0</v>
      </c>
      <c r="N219">
        <v>0</v>
      </c>
      <c r="O219">
        <v>0</v>
      </c>
    </row>
    <row r="220" spans="1:15" x14ac:dyDescent="0.2">
      <c r="A220" s="29" t="s">
        <v>1117</v>
      </c>
      <c r="B220" s="29">
        <f t="shared" si="5"/>
        <v>134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3</v>
      </c>
      <c r="L220">
        <v>30</v>
      </c>
      <c r="M220">
        <v>0</v>
      </c>
      <c r="N220">
        <v>0</v>
      </c>
      <c r="O220">
        <v>0</v>
      </c>
    </row>
    <row r="221" spans="1:15" x14ac:dyDescent="0.2">
      <c r="A221" s="29" t="s">
        <v>1476</v>
      </c>
      <c r="B221" s="29">
        <f t="shared" si="5"/>
        <v>135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10</v>
      </c>
      <c r="I221">
        <v>32</v>
      </c>
      <c r="J221">
        <v>1</v>
      </c>
      <c r="K221">
        <v>0</v>
      </c>
      <c r="L221">
        <v>0</v>
      </c>
      <c r="M221">
        <v>0</v>
      </c>
      <c r="N221">
        <v>0</v>
      </c>
      <c r="O221">
        <v>0</v>
      </c>
    </row>
    <row r="222" spans="1:15" x14ac:dyDescent="0.2">
      <c r="A222" s="29" t="s">
        <v>1477</v>
      </c>
      <c r="B222" s="29">
        <f t="shared" si="5"/>
        <v>136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3</v>
      </c>
      <c r="I222">
        <v>26</v>
      </c>
      <c r="J222">
        <v>0</v>
      </c>
      <c r="K222">
        <v>2</v>
      </c>
      <c r="L222">
        <v>7</v>
      </c>
      <c r="M222">
        <v>0</v>
      </c>
      <c r="N222">
        <v>0</v>
      </c>
      <c r="O222">
        <v>0</v>
      </c>
    </row>
    <row r="223" spans="1:15" x14ac:dyDescent="0.2">
      <c r="A223" s="29" t="s">
        <v>1478</v>
      </c>
      <c r="B223" s="29">
        <f t="shared" si="5"/>
        <v>137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7</v>
      </c>
      <c r="I223">
        <v>38</v>
      </c>
      <c r="J223">
        <v>0</v>
      </c>
      <c r="K223">
        <v>2</v>
      </c>
      <c r="L223">
        <v>7</v>
      </c>
      <c r="M223">
        <v>0</v>
      </c>
      <c r="N223">
        <v>0</v>
      </c>
      <c r="O223">
        <v>0</v>
      </c>
    </row>
    <row r="224" spans="1:15" x14ac:dyDescent="0.2">
      <c r="A224" s="29" t="s">
        <v>1479</v>
      </c>
      <c r="B224" s="29">
        <f t="shared" si="5"/>
        <v>138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2</v>
      </c>
      <c r="I224">
        <v>4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</row>
    <row r="225" spans="1:15" x14ac:dyDescent="0.2">
      <c r="A225" s="29" t="s">
        <v>1365</v>
      </c>
      <c r="B225" s="29">
        <f t="shared" si="5"/>
        <v>139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1</v>
      </c>
      <c r="L225">
        <v>5</v>
      </c>
      <c r="M225">
        <v>0</v>
      </c>
      <c r="N225">
        <v>0</v>
      </c>
      <c r="O225">
        <v>0</v>
      </c>
    </row>
    <row r="226" spans="1:15" x14ac:dyDescent="0.2">
      <c r="A226" s="29" t="s">
        <v>1366</v>
      </c>
      <c r="B226" s="29">
        <f t="shared" si="5"/>
        <v>140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2</v>
      </c>
      <c r="I226">
        <v>4</v>
      </c>
      <c r="J226">
        <v>0</v>
      </c>
      <c r="K226">
        <v>1</v>
      </c>
      <c r="L226">
        <v>7</v>
      </c>
      <c r="M226">
        <v>0</v>
      </c>
      <c r="N226">
        <v>0</v>
      </c>
      <c r="O226">
        <v>0</v>
      </c>
    </row>
    <row r="227" spans="1:15" x14ac:dyDescent="0.2">
      <c r="A227" s="29" t="s">
        <v>1367</v>
      </c>
      <c r="B227" s="29">
        <f t="shared" si="5"/>
        <v>141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5</v>
      </c>
      <c r="L227">
        <v>106</v>
      </c>
      <c r="M227">
        <v>1</v>
      </c>
      <c r="N227">
        <v>0</v>
      </c>
      <c r="O227">
        <v>0</v>
      </c>
    </row>
    <row r="228" spans="1:15" x14ac:dyDescent="0.2">
      <c r="A228" s="29" t="s">
        <v>1368</v>
      </c>
      <c r="B228" s="29">
        <f t="shared" si="5"/>
        <v>142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8</v>
      </c>
      <c r="I228">
        <v>34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</row>
    <row r="229" spans="1:15" x14ac:dyDescent="0.2">
      <c r="A229" s="29" t="s">
        <v>159</v>
      </c>
      <c r="B229" s="29">
        <f t="shared" si="5"/>
        <v>143</v>
      </c>
      <c r="C229">
        <v>23</v>
      </c>
      <c r="D229">
        <v>37</v>
      </c>
      <c r="E229">
        <v>344</v>
      </c>
      <c r="F229">
        <v>0</v>
      </c>
      <c r="G229">
        <v>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</row>
    <row r="230" spans="1:15" x14ac:dyDescent="0.2">
      <c r="A230" s="29" t="s">
        <v>1245</v>
      </c>
      <c r="B230" s="29">
        <f t="shared" si="5"/>
        <v>144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1</v>
      </c>
      <c r="L230">
        <v>3</v>
      </c>
      <c r="M230">
        <v>0</v>
      </c>
      <c r="N230">
        <v>0</v>
      </c>
      <c r="O230">
        <v>0</v>
      </c>
    </row>
    <row r="231" spans="1:15" x14ac:dyDescent="0.2">
      <c r="A231" s="29" t="s">
        <v>1480</v>
      </c>
      <c r="B231" s="29">
        <f t="shared" si="5"/>
        <v>145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1</v>
      </c>
      <c r="L231">
        <v>14</v>
      </c>
      <c r="M231">
        <v>0</v>
      </c>
      <c r="N231">
        <v>0</v>
      </c>
      <c r="O231">
        <v>0</v>
      </c>
    </row>
    <row r="232" spans="1:15" x14ac:dyDescent="0.2">
      <c r="A232" s="29" t="s">
        <v>332</v>
      </c>
      <c r="B232" s="29">
        <f t="shared" si="5"/>
        <v>146</v>
      </c>
      <c r="C232">
        <v>25</v>
      </c>
      <c r="D232">
        <v>38</v>
      </c>
      <c r="E232">
        <v>259</v>
      </c>
      <c r="F232">
        <v>2</v>
      </c>
      <c r="G232">
        <v>2</v>
      </c>
      <c r="H232">
        <v>3</v>
      </c>
      <c r="I232">
        <v>16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1</v>
      </c>
    </row>
    <row r="233" spans="1:15" x14ac:dyDescent="0.2">
      <c r="A233" s="29" t="s">
        <v>231</v>
      </c>
      <c r="B233" s="29">
        <f t="shared" si="5"/>
        <v>147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29</v>
      </c>
      <c r="I233">
        <v>87</v>
      </c>
      <c r="J233">
        <v>2</v>
      </c>
      <c r="K233">
        <v>2</v>
      </c>
      <c r="L233">
        <v>10</v>
      </c>
      <c r="M233">
        <v>0</v>
      </c>
      <c r="N233">
        <v>0</v>
      </c>
      <c r="O233">
        <v>0</v>
      </c>
    </row>
    <row r="234" spans="1:15" x14ac:dyDescent="0.2">
      <c r="A234" s="29" t="s">
        <v>1246</v>
      </c>
      <c r="B234" s="29">
        <f t="shared" si="5"/>
        <v>148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2</v>
      </c>
      <c r="L234">
        <v>22</v>
      </c>
      <c r="M234">
        <v>0</v>
      </c>
      <c r="N234">
        <v>0</v>
      </c>
      <c r="O234">
        <v>0</v>
      </c>
    </row>
    <row r="235" spans="1:15" x14ac:dyDescent="0.2">
      <c r="A235" s="29" t="s">
        <v>1176</v>
      </c>
      <c r="B235" s="29">
        <f t="shared" si="5"/>
        <v>149</v>
      </c>
      <c r="C235">
        <v>23</v>
      </c>
      <c r="D235">
        <v>31</v>
      </c>
      <c r="E235">
        <v>220</v>
      </c>
      <c r="F235">
        <v>0</v>
      </c>
      <c r="G235">
        <v>2</v>
      </c>
      <c r="H235">
        <v>3</v>
      </c>
      <c r="I235">
        <v>3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</row>
    <row r="236" spans="1:15" x14ac:dyDescent="0.2">
      <c r="A236" s="29" t="s">
        <v>1131</v>
      </c>
      <c r="B236" s="29">
        <f t="shared" si="5"/>
        <v>150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4</v>
      </c>
      <c r="L236">
        <v>57</v>
      </c>
      <c r="M236">
        <v>1</v>
      </c>
      <c r="N236">
        <v>0</v>
      </c>
      <c r="O236">
        <v>0</v>
      </c>
    </row>
    <row r="237" spans="1:15" x14ac:dyDescent="0.2">
      <c r="A237" s="29" t="s">
        <v>333</v>
      </c>
      <c r="B237" s="29">
        <f t="shared" si="5"/>
        <v>151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5</v>
      </c>
      <c r="L237">
        <v>79</v>
      </c>
      <c r="M237">
        <v>0</v>
      </c>
      <c r="N237">
        <v>0</v>
      </c>
      <c r="O237">
        <v>1</v>
      </c>
    </row>
    <row r="238" spans="1:15" x14ac:dyDescent="0.2">
      <c r="A238" s="29" t="s">
        <v>1132</v>
      </c>
      <c r="B238" s="29">
        <f t="shared" si="5"/>
        <v>152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4</v>
      </c>
      <c r="L238">
        <v>51</v>
      </c>
      <c r="M238">
        <v>0</v>
      </c>
      <c r="N238">
        <v>0</v>
      </c>
      <c r="O238">
        <v>0</v>
      </c>
    </row>
    <row r="239" spans="1:15" x14ac:dyDescent="0.2">
      <c r="A239" s="29" t="s">
        <v>1276</v>
      </c>
      <c r="B239" s="29">
        <f t="shared" si="5"/>
        <v>153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4</v>
      </c>
      <c r="L239">
        <v>49</v>
      </c>
      <c r="M239">
        <v>0</v>
      </c>
      <c r="N239">
        <v>0</v>
      </c>
      <c r="O239">
        <v>0</v>
      </c>
    </row>
    <row r="240" spans="1:15" x14ac:dyDescent="0.2">
      <c r="A240" s="29" t="s">
        <v>221</v>
      </c>
      <c r="B240" s="29">
        <f t="shared" si="5"/>
        <v>154</v>
      </c>
      <c r="C240">
        <v>23</v>
      </c>
      <c r="D240">
        <v>30</v>
      </c>
      <c r="E240">
        <v>320</v>
      </c>
      <c r="F240">
        <v>2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</row>
    <row r="241" spans="1:15" x14ac:dyDescent="0.2">
      <c r="A241" s="29" t="s">
        <v>1247</v>
      </c>
      <c r="B241" s="29">
        <f t="shared" si="5"/>
        <v>155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7</v>
      </c>
      <c r="L241">
        <v>68</v>
      </c>
      <c r="M241">
        <v>0</v>
      </c>
      <c r="N241">
        <v>0</v>
      </c>
      <c r="O241">
        <v>0</v>
      </c>
    </row>
    <row r="242" spans="1:15" x14ac:dyDescent="0.2">
      <c r="A242" s="29" t="s">
        <v>1304</v>
      </c>
      <c r="B242" s="29">
        <f t="shared" si="5"/>
        <v>156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2</v>
      </c>
      <c r="L242">
        <v>57</v>
      </c>
      <c r="M242">
        <v>1</v>
      </c>
      <c r="N242">
        <v>0</v>
      </c>
      <c r="O242">
        <v>0</v>
      </c>
    </row>
    <row r="243" spans="1:15" x14ac:dyDescent="0.2">
      <c r="A243" s="29" t="s">
        <v>1369</v>
      </c>
      <c r="B243" s="29">
        <f t="shared" si="5"/>
        <v>157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1</v>
      </c>
      <c r="L243">
        <v>12</v>
      </c>
      <c r="M243">
        <v>0</v>
      </c>
      <c r="N243">
        <v>0</v>
      </c>
      <c r="O243">
        <v>0</v>
      </c>
    </row>
    <row r="244" spans="1:15" x14ac:dyDescent="0.2">
      <c r="A244" s="29" t="s">
        <v>160</v>
      </c>
      <c r="B244" s="29">
        <f t="shared" si="5"/>
        <v>158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4</v>
      </c>
      <c r="L244">
        <v>69</v>
      </c>
      <c r="M244">
        <v>0</v>
      </c>
      <c r="N244">
        <v>0</v>
      </c>
      <c r="O244">
        <v>0</v>
      </c>
    </row>
    <row r="245" spans="1:15" x14ac:dyDescent="0.2">
      <c r="A245" s="29" t="s">
        <v>1370</v>
      </c>
      <c r="B245" s="29">
        <f t="shared" si="5"/>
        <v>159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3</v>
      </c>
      <c r="L245">
        <v>24</v>
      </c>
      <c r="M245">
        <v>0</v>
      </c>
      <c r="N245">
        <v>0</v>
      </c>
      <c r="O245">
        <v>0</v>
      </c>
    </row>
    <row r="246" spans="1:15" x14ac:dyDescent="0.2">
      <c r="A246" s="29" t="s">
        <v>1481</v>
      </c>
      <c r="B246" s="29">
        <f t="shared" si="5"/>
        <v>160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3</v>
      </c>
      <c r="L246">
        <v>36</v>
      </c>
      <c r="M246">
        <v>0</v>
      </c>
      <c r="N246">
        <v>0</v>
      </c>
      <c r="O246">
        <v>0</v>
      </c>
    </row>
    <row r="247" spans="1:15" x14ac:dyDescent="0.2">
      <c r="A247" s="29" t="s">
        <v>1371</v>
      </c>
      <c r="B247" s="29">
        <f t="shared" si="5"/>
        <v>161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1</v>
      </c>
      <c r="L247">
        <v>-1</v>
      </c>
      <c r="M247">
        <v>0</v>
      </c>
      <c r="N247">
        <v>0</v>
      </c>
      <c r="O247">
        <v>0</v>
      </c>
    </row>
    <row r="248" spans="1:15" x14ac:dyDescent="0.2">
      <c r="A248" s="29" t="s">
        <v>215</v>
      </c>
      <c r="B248" s="29">
        <f t="shared" si="5"/>
        <v>162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16</v>
      </c>
      <c r="I248">
        <v>53</v>
      </c>
      <c r="J248">
        <v>1</v>
      </c>
      <c r="K248">
        <v>0</v>
      </c>
      <c r="L248">
        <v>0</v>
      </c>
      <c r="M248">
        <v>0</v>
      </c>
      <c r="N248">
        <v>0</v>
      </c>
      <c r="O248">
        <v>0</v>
      </c>
    </row>
    <row r="249" spans="1:15" x14ac:dyDescent="0.2">
      <c r="A249" s="29" t="s">
        <v>1214</v>
      </c>
      <c r="B249" s="29">
        <f t="shared" si="5"/>
        <v>163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11</v>
      </c>
      <c r="I249">
        <v>48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</row>
    <row r="250" spans="1:15" x14ac:dyDescent="0.2">
      <c r="A250" s="29" t="s">
        <v>1482</v>
      </c>
      <c r="B250" s="29">
        <f t="shared" si="5"/>
        <v>164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2</v>
      </c>
      <c r="I250">
        <v>-2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</row>
    <row r="251" spans="1:15" x14ac:dyDescent="0.2">
      <c r="A251" s="29" t="s">
        <v>1372</v>
      </c>
      <c r="B251" s="29">
        <f t="shared" si="5"/>
        <v>165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1</v>
      </c>
      <c r="L251">
        <v>4</v>
      </c>
      <c r="M251">
        <v>0</v>
      </c>
      <c r="N251">
        <v>0</v>
      </c>
      <c r="O251">
        <v>0</v>
      </c>
    </row>
    <row r="252" spans="1:15" x14ac:dyDescent="0.2">
      <c r="A252" s="29" t="s">
        <v>507</v>
      </c>
      <c r="B252" s="29">
        <f t="shared" si="5"/>
        <v>166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1</v>
      </c>
      <c r="L252">
        <v>19</v>
      </c>
      <c r="M252">
        <v>0</v>
      </c>
      <c r="N252">
        <v>0</v>
      </c>
      <c r="O252">
        <v>0</v>
      </c>
    </row>
    <row r="253" spans="1:15" x14ac:dyDescent="0.2">
      <c r="A253" s="29" t="s">
        <v>1373</v>
      </c>
      <c r="B253" s="29">
        <f t="shared" si="5"/>
        <v>167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3</v>
      </c>
      <c r="L253">
        <v>18</v>
      </c>
      <c r="M253">
        <v>0</v>
      </c>
      <c r="N253">
        <v>0</v>
      </c>
      <c r="O253">
        <v>0</v>
      </c>
    </row>
    <row r="254" spans="1:15" x14ac:dyDescent="0.2">
      <c r="A254" s="29" t="s">
        <v>1177</v>
      </c>
      <c r="B254" s="29">
        <f t="shared" si="5"/>
        <v>168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4</v>
      </c>
      <c r="L254">
        <v>26</v>
      </c>
      <c r="M254">
        <v>0</v>
      </c>
      <c r="N254">
        <v>0</v>
      </c>
      <c r="O254">
        <v>0</v>
      </c>
    </row>
    <row r="255" spans="1:15" x14ac:dyDescent="0.2">
      <c r="A255" s="29" t="s">
        <v>1374</v>
      </c>
      <c r="B255" s="29">
        <f t="shared" si="5"/>
        <v>169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1</v>
      </c>
      <c r="L255">
        <v>1</v>
      </c>
      <c r="M255">
        <v>0</v>
      </c>
      <c r="N255">
        <v>0</v>
      </c>
      <c r="O255">
        <v>0</v>
      </c>
    </row>
    <row r="256" spans="1:15" x14ac:dyDescent="0.2">
      <c r="A256" s="29" t="s">
        <v>1375</v>
      </c>
      <c r="B256" s="29">
        <f t="shared" si="5"/>
        <v>170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2</v>
      </c>
      <c r="L256">
        <v>15</v>
      </c>
      <c r="M256">
        <v>0</v>
      </c>
      <c r="N256">
        <v>0</v>
      </c>
      <c r="O256">
        <v>0</v>
      </c>
    </row>
    <row r="257" spans="1:15" x14ac:dyDescent="0.2">
      <c r="A257" s="29" t="s">
        <v>1178</v>
      </c>
      <c r="B257" s="29">
        <f t="shared" si="5"/>
        <v>171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3</v>
      </c>
      <c r="L257">
        <v>48</v>
      </c>
      <c r="M257">
        <v>1</v>
      </c>
      <c r="N257">
        <v>0</v>
      </c>
      <c r="O257">
        <v>0</v>
      </c>
    </row>
    <row r="258" spans="1:15" x14ac:dyDescent="0.2">
      <c r="A258" s="29" t="s">
        <v>1103</v>
      </c>
      <c r="B258" s="29">
        <f t="shared" si="5"/>
        <v>172</v>
      </c>
      <c r="C258">
        <v>24</v>
      </c>
      <c r="D258">
        <v>37</v>
      </c>
      <c r="E258">
        <v>210</v>
      </c>
      <c r="F258">
        <v>1</v>
      </c>
      <c r="G258">
        <v>0</v>
      </c>
      <c r="H258">
        <v>4</v>
      </c>
      <c r="I258">
        <v>17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</row>
    <row r="259" spans="1:15" x14ac:dyDescent="0.2">
      <c r="A259" s="29" t="s">
        <v>1483</v>
      </c>
      <c r="B259" s="29">
        <f t="shared" si="5"/>
        <v>173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7</v>
      </c>
      <c r="I259">
        <v>25</v>
      </c>
      <c r="J259">
        <v>1</v>
      </c>
      <c r="K259">
        <v>0</v>
      </c>
      <c r="L259">
        <v>0</v>
      </c>
      <c r="M259">
        <v>0</v>
      </c>
      <c r="N259">
        <v>0</v>
      </c>
      <c r="O259">
        <v>0</v>
      </c>
    </row>
    <row r="260" spans="1:15" x14ac:dyDescent="0.2">
      <c r="A260" s="29" t="s">
        <v>1484</v>
      </c>
      <c r="B260" s="29">
        <f t="shared" si="5"/>
        <v>174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1</v>
      </c>
      <c r="L260">
        <v>6</v>
      </c>
      <c r="M260">
        <v>0</v>
      </c>
      <c r="N260">
        <v>0</v>
      </c>
      <c r="O260">
        <v>0</v>
      </c>
    </row>
    <row r="261" spans="1:15" x14ac:dyDescent="0.2">
      <c r="A261" s="29" t="s">
        <v>1485</v>
      </c>
      <c r="B261" s="29">
        <f t="shared" si="5"/>
        <v>175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2</v>
      </c>
      <c r="L261">
        <v>9</v>
      </c>
      <c r="M261">
        <v>0</v>
      </c>
      <c r="N261">
        <v>0</v>
      </c>
      <c r="O261">
        <v>0</v>
      </c>
    </row>
    <row r="262" spans="1:15" x14ac:dyDescent="0.2">
      <c r="A262" s="29" t="s">
        <v>1118</v>
      </c>
      <c r="B262" s="29">
        <f t="shared" si="5"/>
        <v>176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5</v>
      </c>
      <c r="I262">
        <v>16</v>
      </c>
      <c r="J262">
        <v>1</v>
      </c>
      <c r="K262">
        <v>12</v>
      </c>
      <c r="L262">
        <v>162</v>
      </c>
      <c r="M262">
        <v>1</v>
      </c>
      <c r="N262">
        <v>0</v>
      </c>
      <c r="O262">
        <v>0</v>
      </c>
    </row>
    <row r="263" spans="1:15" x14ac:dyDescent="0.2">
      <c r="A263" s="29" t="s">
        <v>321</v>
      </c>
      <c r="B263" s="29">
        <f t="shared" si="5"/>
        <v>177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5</v>
      </c>
      <c r="L263">
        <v>48</v>
      </c>
      <c r="M263">
        <v>1</v>
      </c>
      <c r="N263">
        <v>0</v>
      </c>
      <c r="O263">
        <v>0</v>
      </c>
    </row>
    <row r="264" spans="1:15" x14ac:dyDescent="0.2">
      <c r="A264" s="29" t="s">
        <v>1282</v>
      </c>
      <c r="B264" s="29">
        <f t="shared" si="5"/>
        <v>178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17</v>
      </c>
      <c r="I264">
        <v>90</v>
      </c>
      <c r="J264">
        <v>1</v>
      </c>
      <c r="K264">
        <v>2</v>
      </c>
      <c r="L264">
        <v>19</v>
      </c>
      <c r="M264">
        <v>1</v>
      </c>
      <c r="N264">
        <v>0</v>
      </c>
      <c r="O264">
        <v>0</v>
      </c>
    </row>
    <row r="265" spans="1:15" x14ac:dyDescent="0.2">
      <c r="A265" s="29" t="s">
        <v>1376</v>
      </c>
      <c r="B265" s="29">
        <f t="shared" si="5"/>
        <v>179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1</v>
      </c>
      <c r="I265">
        <v>3</v>
      </c>
      <c r="J265">
        <v>0</v>
      </c>
      <c r="K265">
        <v>8</v>
      </c>
      <c r="L265">
        <v>98</v>
      </c>
      <c r="M265">
        <v>0</v>
      </c>
      <c r="N265">
        <v>1</v>
      </c>
      <c r="O265">
        <v>0</v>
      </c>
    </row>
    <row r="266" spans="1:15" x14ac:dyDescent="0.2">
      <c r="A266" s="29" t="s">
        <v>1486</v>
      </c>
      <c r="B266" s="29">
        <f t="shared" si="5"/>
        <v>180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1</v>
      </c>
      <c r="L266">
        <v>5</v>
      </c>
      <c r="M266">
        <v>0</v>
      </c>
      <c r="N266">
        <v>0</v>
      </c>
      <c r="O266">
        <v>0</v>
      </c>
    </row>
    <row r="267" spans="1:15" x14ac:dyDescent="0.2">
      <c r="A267" s="29" t="s">
        <v>322</v>
      </c>
      <c r="B267" s="29">
        <f t="shared" si="5"/>
        <v>181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18</v>
      </c>
      <c r="I267">
        <v>131</v>
      </c>
      <c r="J267">
        <v>0</v>
      </c>
      <c r="K267">
        <v>1</v>
      </c>
      <c r="L267">
        <v>10</v>
      </c>
      <c r="M267">
        <v>0</v>
      </c>
      <c r="N267">
        <v>0</v>
      </c>
      <c r="O267">
        <v>0</v>
      </c>
    </row>
    <row r="268" spans="1:15" x14ac:dyDescent="0.2">
      <c r="A268" s="29" t="s">
        <v>335</v>
      </c>
      <c r="B268" s="29">
        <f t="shared" si="5"/>
        <v>182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4</v>
      </c>
      <c r="L268">
        <v>42</v>
      </c>
      <c r="M268">
        <v>2</v>
      </c>
      <c r="N268">
        <v>0</v>
      </c>
      <c r="O268">
        <v>0</v>
      </c>
    </row>
    <row r="269" spans="1:15" x14ac:dyDescent="0.2">
      <c r="A269" s="29" t="s">
        <v>1179</v>
      </c>
      <c r="B269" s="29">
        <f t="shared" si="5"/>
        <v>183</v>
      </c>
      <c r="C269">
        <v>15</v>
      </c>
      <c r="D269">
        <v>26</v>
      </c>
      <c r="E269">
        <v>158</v>
      </c>
      <c r="F269">
        <v>2</v>
      </c>
      <c r="G269">
        <v>0</v>
      </c>
      <c r="H269">
        <v>6</v>
      </c>
      <c r="I269">
        <v>17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</row>
    <row r="270" spans="1:15" x14ac:dyDescent="0.2">
      <c r="A270" s="29" t="s">
        <v>326</v>
      </c>
      <c r="B270" s="29">
        <f t="shared" si="5"/>
        <v>184</v>
      </c>
      <c r="C270">
        <v>22</v>
      </c>
      <c r="D270">
        <v>28</v>
      </c>
      <c r="E270">
        <v>347</v>
      </c>
      <c r="F270">
        <v>5</v>
      </c>
      <c r="G270">
        <v>0</v>
      </c>
      <c r="H270">
        <v>4</v>
      </c>
      <c r="I270">
        <v>7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</row>
    <row r="271" spans="1:15" x14ac:dyDescent="0.2">
      <c r="A271" s="29" t="s">
        <v>1305</v>
      </c>
      <c r="B271" s="29">
        <f t="shared" si="5"/>
        <v>185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5</v>
      </c>
      <c r="L271">
        <v>54</v>
      </c>
      <c r="M271">
        <v>0</v>
      </c>
      <c r="N271">
        <v>0</v>
      </c>
      <c r="O271">
        <v>0</v>
      </c>
    </row>
    <row r="272" spans="1:15" x14ac:dyDescent="0.2">
      <c r="A272" s="29" t="s">
        <v>1104</v>
      </c>
      <c r="B272" s="29">
        <f t="shared" si="5"/>
        <v>186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1</v>
      </c>
      <c r="I272">
        <v>3</v>
      </c>
      <c r="J272">
        <v>0</v>
      </c>
      <c r="K272">
        <v>1</v>
      </c>
      <c r="L272">
        <v>16</v>
      </c>
      <c r="M272">
        <v>0</v>
      </c>
      <c r="N272">
        <v>0</v>
      </c>
      <c r="O272">
        <v>0</v>
      </c>
    </row>
    <row r="273" spans="1:15" x14ac:dyDescent="0.2">
      <c r="A273" s="29" t="s">
        <v>508</v>
      </c>
      <c r="B273" s="29">
        <f t="shared" si="5"/>
        <v>187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20</v>
      </c>
      <c r="I273">
        <v>124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1</v>
      </c>
    </row>
    <row r="274" spans="1:15" x14ac:dyDescent="0.2">
      <c r="A274" s="29" t="s">
        <v>1487</v>
      </c>
      <c r="B274" s="29">
        <f t="shared" si="5"/>
        <v>188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3</v>
      </c>
      <c r="L274">
        <v>38</v>
      </c>
      <c r="M274">
        <v>0</v>
      </c>
      <c r="N274">
        <v>0</v>
      </c>
      <c r="O274">
        <v>0</v>
      </c>
    </row>
    <row r="275" spans="1:15" x14ac:dyDescent="0.2">
      <c r="A275" s="29" t="s">
        <v>1488</v>
      </c>
      <c r="B275" s="29">
        <f t="shared" si="5"/>
        <v>189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3</v>
      </c>
      <c r="I275">
        <v>47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</row>
    <row r="276" spans="1:15" x14ac:dyDescent="0.2">
      <c r="A276" s="29" t="s">
        <v>1306</v>
      </c>
      <c r="B276" s="29">
        <f t="shared" si="5"/>
        <v>190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15</v>
      </c>
      <c r="I276">
        <v>78</v>
      </c>
      <c r="J276">
        <v>0</v>
      </c>
      <c r="K276">
        <v>2</v>
      </c>
      <c r="L276">
        <v>11</v>
      </c>
      <c r="M276">
        <v>0</v>
      </c>
      <c r="N276">
        <v>0</v>
      </c>
      <c r="O276">
        <v>0</v>
      </c>
    </row>
    <row r="277" spans="1:15" x14ac:dyDescent="0.2">
      <c r="A277" s="29" t="s">
        <v>1307</v>
      </c>
      <c r="B277" s="29">
        <f t="shared" si="5"/>
        <v>191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4</v>
      </c>
      <c r="L277">
        <v>63</v>
      </c>
      <c r="M277">
        <v>0</v>
      </c>
      <c r="N277">
        <v>0</v>
      </c>
      <c r="O277">
        <v>0</v>
      </c>
    </row>
    <row r="278" spans="1:15" x14ac:dyDescent="0.2">
      <c r="A278" s="29" t="s">
        <v>1377</v>
      </c>
      <c r="B278" s="29">
        <f t="shared" si="5"/>
        <v>192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3</v>
      </c>
      <c r="L278">
        <v>54</v>
      </c>
      <c r="M278">
        <v>0</v>
      </c>
      <c r="N278">
        <v>0</v>
      </c>
      <c r="O278">
        <v>0</v>
      </c>
    </row>
    <row r="279" spans="1:15" x14ac:dyDescent="0.2">
      <c r="A279" s="29" t="s">
        <v>1133</v>
      </c>
      <c r="B279" s="29">
        <f t="shared" si="5"/>
        <v>193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4</v>
      </c>
      <c r="L279">
        <v>45</v>
      </c>
      <c r="M279">
        <v>0</v>
      </c>
      <c r="N279">
        <v>0</v>
      </c>
      <c r="O279">
        <v>0</v>
      </c>
    </row>
    <row r="280" spans="1:15" x14ac:dyDescent="0.2">
      <c r="A280" s="29" t="s">
        <v>323</v>
      </c>
      <c r="B280" s="29">
        <f t="shared" si="5"/>
        <v>194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18</v>
      </c>
      <c r="I280">
        <v>55</v>
      </c>
      <c r="J280">
        <v>1</v>
      </c>
      <c r="K280">
        <v>1</v>
      </c>
      <c r="L280">
        <v>7</v>
      </c>
      <c r="M280">
        <v>0</v>
      </c>
      <c r="N280">
        <v>0</v>
      </c>
      <c r="O280">
        <v>0</v>
      </c>
    </row>
    <row r="281" spans="1:15" x14ac:dyDescent="0.2">
      <c r="A281" s="29" t="s">
        <v>1378</v>
      </c>
      <c r="B281" s="29">
        <f t="shared" ref="B281:B314" si="6">B280+1</f>
        <v>195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1</v>
      </c>
      <c r="L281">
        <v>19</v>
      </c>
      <c r="M281">
        <v>0</v>
      </c>
      <c r="N281">
        <v>0</v>
      </c>
      <c r="O281">
        <v>0</v>
      </c>
    </row>
    <row r="282" spans="1:15" x14ac:dyDescent="0.2">
      <c r="A282" s="29" t="s">
        <v>1489</v>
      </c>
      <c r="B282" s="29">
        <f t="shared" si="6"/>
        <v>196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1</v>
      </c>
      <c r="I282">
        <v>12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</row>
    <row r="283" spans="1:15" x14ac:dyDescent="0.2">
      <c r="A283" s="29" t="s">
        <v>1379</v>
      </c>
      <c r="B283" s="29">
        <f t="shared" si="6"/>
        <v>197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2</v>
      </c>
      <c r="L283">
        <v>23</v>
      </c>
      <c r="M283">
        <v>0</v>
      </c>
      <c r="N283">
        <v>0</v>
      </c>
      <c r="O283">
        <v>0</v>
      </c>
    </row>
    <row r="284" spans="1:15" x14ac:dyDescent="0.2">
      <c r="A284" s="29" t="s">
        <v>1490</v>
      </c>
      <c r="B284" s="29">
        <f t="shared" si="6"/>
        <v>198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1</v>
      </c>
      <c r="L284">
        <v>6</v>
      </c>
      <c r="M284">
        <v>0</v>
      </c>
      <c r="N284">
        <v>0</v>
      </c>
      <c r="O284">
        <v>0</v>
      </c>
    </row>
    <row r="285" spans="1:15" x14ac:dyDescent="0.2">
      <c r="A285" s="29" t="s">
        <v>1248</v>
      </c>
      <c r="B285" s="29">
        <f t="shared" si="6"/>
        <v>199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6</v>
      </c>
      <c r="L285">
        <v>43</v>
      </c>
      <c r="M285">
        <v>2</v>
      </c>
      <c r="N285">
        <v>0</v>
      </c>
      <c r="O285">
        <v>0</v>
      </c>
    </row>
    <row r="286" spans="1:15" x14ac:dyDescent="0.2">
      <c r="A286" s="29" t="s">
        <v>1380</v>
      </c>
      <c r="B286" s="29">
        <f t="shared" si="6"/>
        <v>200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1</v>
      </c>
      <c r="L286">
        <v>14</v>
      </c>
      <c r="M286">
        <v>0</v>
      </c>
      <c r="N286">
        <v>0</v>
      </c>
      <c r="O286">
        <v>0</v>
      </c>
    </row>
    <row r="287" spans="1:15" x14ac:dyDescent="0.2">
      <c r="A287" s="29" t="s">
        <v>1308</v>
      </c>
      <c r="B287" s="29">
        <f t="shared" si="6"/>
        <v>201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1</v>
      </c>
      <c r="L287">
        <v>3</v>
      </c>
      <c r="M287">
        <v>1</v>
      </c>
      <c r="N287">
        <v>0</v>
      </c>
      <c r="O287">
        <v>0</v>
      </c>
    </row>
    <row r="288" spans="1:15" x14ac:dyDescent="0.2">
      <c r="A288" s="29" t="s">
        <v>162</v>
      </c>
      <c r="B288" s="29">
        <f t="shared" si="6"/>
        <v>202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21</v>
      </c>
      <c r="I288">
        <v>102</v>
      </c>
      <c r="J288">
        <v>0</v>
      </c>
      <c r="K288">
        <v>2</v>
      </c>
      <c r="L288">
        <v>22</v>
      </c>
      <c r="M288">
        <v>0</v>
      </c>
      <c r="N288">
        <v>0</v>
      </c>
      <c r="O288">
        <v>0</v>
      </c>
    </row>
    <row r="289" spans="1:15" x14ac:dyDescent="0.2">
      <c r="A289" s="29" t="s">
        <v>232</v>
      </c>
      <c r="B289" s="29">
        <f t="shared" si="6"/>
        <v>203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4</v>
      </c>
      <c r="I289">
        <v>20</v>
      </c>
      <c r="J289">
        <v>0</v>
      </c>
      <c r="K289">
        <v>4</v>
      </c>
      <c r="L289">
        <v>50</v>
      </c>
      <c r="M289">
        <v>0</v>
      </c>
      <c r="N289">
        <v>0</v>
      </c>
      <c r="O289">
        <v>0</v>
      </c>
    </row>
    <row r="290" spans="1:15" x14ac:dyDescent="0.2">
      <c r="A290" s="29" t="s">
        <v>1491</v>
      </c>
      <c r="B290" s="29">
        <f t="shared" si="6"/>
        <v>204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3</v>
      </c>
      <c r="L290">
        <v>11</v>
      </c>
      <c r="M290">
        <v>0</v>
      </c>
      <c r="N290">
        <v>0</v>
      </c>
      <c r="O290">
        <v>0</v>
      </c>
    </row>
    <row r="291" spans="1:15" x14ac:dyDescent="0.2">
      <c r="A291" s="29" t="s">
        <v>1105</v>
      </c>
      <c r="B291" s="29">
        <f t="shared" si="6"/>
        <v>205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5</v>
      </c>
      <c r="L291">
        <v>45</v>
      </c>
      <c r="M291">
        <v>0</v>
      </c>
      <c r="N291">
        <v>0</v>
      </c>
      <c r="O291">
        <v>0</v>
      </c>
    </row>
    <row r="292" spans="1:15" x14ac:dyDescent="0.2">
      <c r="A292" s="29" t="s">
        <v>1106</v>
      </c>
      <c r="B292" s="29">
        <f t="shared" si="6"/>
        <v>206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2</v>
      </c>
      <c r="L292">
        <v>7</v>
      </c>
      <c r="M292">
        <v>0</v>
      </c>
      <c r="N292">
        <v>0</v>
      </c>
      <c r="O292">
        <v>0</v>
      </c>
    </row>
    <row r="293" spans="1:15" x14ac:dyDescent="0.2">
      <c r="A293" s="29" t="s">
        <v>1119</v>
      </c>
      <c r="B293" s="29">
        <f t="shared" si="6"/>
        <v>207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2</v>
      </c>
      <c r="I293">
        <v>15</v>
      </c>
      <c r="J293">
        <v>0</v>
      </c>
      <c r="K293">
        <v>1</v>
      </c>
      <c r="L293">
        <v>4</v>
      </c>
      <c r="M293">
        <v>0</v>
      </c>
      <c r="N293">
        <v>0</v>
      </c>
      <c r="O293">
        <v>0</v>
      </c>
    </row>
    <row r="294" spans="1:15" x14ac:dyDescent="0.2">
      <c r="A294" s="29" t="s">
        <v>1309</v>
      </c>
      <c r="B294" s="29">
        <f t="shared" si="6"/>
        <v>208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7</v>
      </c>
      <c r="L294">
        <v>70</v>
      </c>
      <c r="M294">
        <v>0</v>
      </c>
      <c r="N294">
        <v>0</v>
      </c>
      <c r="O294">
        <v>0</v>
      </c>
    </row>
    <row r="295" spans="1:15" x14ac:dyDescent="0.2">
      <c r="A295" s="29" t="s">
        <v>1120</v>
      </c>
      <c r="B295" s="29">
        <f t="shared" si="6"/>
        <v>209</v>
      </c>
      <c r="C295">
        <v>33</v>
      </c>
      <c r="D295">
        <v>47</v>
      </c>
      <c r="E295">
        <v>331</v>
      </c>
      <c r="F295">
        <v>2</v>
      </c>
      <c r="G295">
        <v>0</v>
      </c>
      <c r="H295">
        <v>1</v>
      </c>
      <c r="I295">
        <v>3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1</v>
      </c>
    </row>
    <row r="296" spans="1:15" x14ac:dyDescent="0.2">
      <c r="A296" s="29" t="s">
        <v>1249</v>
      </c>
      <c r="B296" s="29">
        <f t="shared" si="6"/>
        <v>210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1</v>
      </c>
      <c r="L296">
        <v>0</v>
      </c>
      <c r="M296">
        <v>0</v>
      </c>
      <c r="N296">
        <v>0</v>
      </c>
      <c r="O296">
        <v>0</v>
      </c>
    </row>
    <row r="297" spans="1:15" x14ac:dyDescent="0.2">
      <c r="A297" s="29" t="s">
        <v>1310</v>
      </c>
      <c r="B297" s="29">
        <f t="shared" si="6"/>
        <v>211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3</v>
      </c>
      <c r="L297">
        <v>41</v>
      </c>
      <c r="M297">
        <v>1</v>
      </c>
      <c r="N297">
        <v>0</v>
      </c>
      <c r="O297">
        <v>0</v>
      </c>
    </row>
    <row r="298" spans="1:15" x14ac:dyDescent="0.2">
      <c r="A298" s="29" t="s">
        <v>1107</v>
      </c>
      <c r="B298" s="29">
        <f t="shared" si="6"/>
        <v>212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3</v>
      </c>
      <c r="L298">
        <v>45</v>
      </c>
      <c r="M298">
        <v>0</v>
      </c>
      <c r="N298">
        <v>0</v>
      </c>
      <c r="O298">
        <v>0</v>
      </c>
    </row>
    <row r="299" spans="1:15" x14ac:dyDescent="0.2">
      <c r="A299" s="29" t="s">
        <v>1381</v>
      </c>
      <c r="B299" s="29">
        <f t="shared" si="6"/>
        <v>213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2</v>
      </c>
      <c r="L299">
        <v>55</v>
      </c>
      <c r="M299">
        <v>1</v>
      </c>
      <c r="N299">
        <v>0</v>
      </c>
      <c r="O299">
        <v>0</v>
      </c>
    </row>
    <row r="300" spans="1:15" x14ac:dyDescent="0.2">
      <c r="A300" s="29" t="s">
        <v>324</v>
      </c>
      <c r="B300" s="29">
        <f t="shared" si="6"/>
        <v>214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6</v>
      </c>
      <c r="I300">
        <v>21</v>
      </c>
      <c r="J300">
        <v>0</v>
      </c>
      <c r="K300">
        <v>1</v>
      </c>
      <c r="L300">
        <v>2</v>
      </c>
      <c r="M300">
        <v>0</v>
      </c>
      <c r="N300">
        <v>0</v>
      </c>
      <c r="O300">
        <v>0</v>
      </c>
    </row>
    <row r="301" spans="1:15" x14ac:dyDescent="0.2">
      <c r="A301" s="29" t="s">
        <v>1382</v>
      </c>
      <c r="B301" s="29">
        <f t="shared" si="6"/>
        <v>215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9</v>
      </c>
      <c r="I301">
        <v>63</v>
      </c>
      <c r="J301">
        <v>1</v>
      </c>
      <c r="K301">
        <v>0</v>
      </c>
      <c r="L301">
        <v>0</v>
      </c>
      <c r="M301">
        <v>0</v>
      </c>
      <c r="N301">
        <v>0</v>
      </c>
      <c r="O301">
        <v>0</v>
      </c>
    </row>
    <row r="302" spans="1:15" x14ac:dyDescent="0.2">
      <c r="A302" s="29" t="s">
        <v>1250</v>
      </c>
      <c r="B302" s="29">
        <f t="shared" si="6"/>
        <v>216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1</v>
      </c>
      <c r="L302">
        <v>7</v>
      </c>
      <c r="M302">
        <v>0</v>
      </c>
      <c r="N302">
        <v>0</v>
      </c>
      <c r="O302">
        <v>0</v>
      </c>
    </row>
    <row r="303" spans="1:15" x14ac:dyDescent="0.2">
      <c r="A303" s="29" t="s">
        <v>1383</v>
      </c>
      <c r="B303" s="29">
        <f t="shared" si="6"/>
        <v>217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3</v>
      </c>
      <c r="L303">
        <v>33</v>
      </c>
      <c r="M303">
        <v>0</v>
      </c>
      <c r="N303">
        <v>0</v>
      </c>
      <c r="O303">
        <v>0</v>
      </c>
    </row>
    <row r="304" spans="1:15" x14ac:dyDescent="0.2">
      <c r="A304" s="29" t="s">
        <v>225</v>
      </c>
      <c r="B304" s="29">
        <f t="shared" si="6"/>
        <v>218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1</v>
      </c>
      <c r="I304">
        <v>6</v>
      </c>
      <c r="J304">
        <v>0</v>
      </c>
      <c r="K304">
        <v>10</v>
      </c>
      <c r="L304">
        <v>115</v>
      </c>
      <c r="M304">
        <v>1</v>
      </c>
      <c r="N304">
        <v>0</v>
      </c>
      <c r="O304">
        <v>0</v>
      </c>
    </row>
    <row r="305" spans="1:15" x14ac:dyDescent="0.2">
      <c r="A305" s="29" t="s">
        <v>1492</v>
      </c>
      <c r="B305" s="29">
        <f t="shared" si="6"/>
        <v>219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16</v>
      </c>
      <c r="I305">
        <v>45</v>
      </c>
      <c r="J305">
        <v>1</v>
      </c>
      <c r="K305">
        <v>5</v>
      </c>
      <c r="L305">
        <v>38</v>
      </c>
      <c r="M305">
        <v>0</v>
      </c>
      <c r="N305">
        <v>0</v>
      </c>
      <c r="O305">
        <v>0</v>
      </c>
    </row>
    <row r="306" spans="1:15" x14ac:dyDescent="0.2">
      <c r="A306" s="29" t="s">
        <v>1493</v>
      </c>
      <c r="B306" s="29">
        <f t="shared" si="6"/>
        <v>220</v>
      </c>
      <c r="C306">
        <v>1</v>
      </c>
      <c r="D306">
        <v>1</v>
      </c>
      <c r="E306">
        <v>6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</row>
    <row r="307" spans="1:15" x14ac:dyDescent="0.2">
      <c r="A307" s="29" t="s">
        <v>1311</v>
      </c>
      <c r="B307" s="29">
        <f t="shared" si="6"/>
        <v>221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10</v>
      </c>
      <c r="M307">
        <v>1</v>
      </c>
      <c r="N307">
        <v>0</v>
      </c>
      <c r="O307">
        <v>0</v>
      </c>
    </row>
    <row r="308" spans="1:15" x14ac:dyDescent="0.2">
      <c r="A308" s="29" t="s">
        <v>1312</v>
      </c>
      <c r="B308" s="29">
        <f t="shared" si="6"/>
        <v>222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4</v>
      </c>
      <c r="L308">
        <v>38</v>
      </c>
      <c r="M308">
        <v>0</v>
      </c>
      <c r="N308">
        <v>0</v>
      </c>
      <c r="O308">
        <v>0</v>
      </c>
    </row>
    <row r="309" spans="1:15" x14ac:dyDescent="0.2">
      <c r="A309" s="29" t="s">
        <v>1494</v>
      </c>
      <c r="B309" s="29">
        <f t="shared" si="6"/>
        <v>223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2</v>
      </c>
      <c r="L309">
        <v>19</v>
      </c>
      <c r="M309">
        <v>0</v>
      </c>
      <c r="N309">
        <v>0</v>
      </c>
      <c r="O309">
        <v>0</v>
      </c>
    </row>
    <row r="310" spans="1:15" x14ac:dyDescent="0.2">
      <c r="A310" s="29" t="s">
        <v>1181</v>
      </c>
      <c r="B310" s="29">
        <f t="shared" si="6"/>
        <v>224</v>
      </c>
      <c r="C310">
        <v>19</v>
      </c>
      <c r="D310">
        <v>32</v>
      </c>
      <c r="E310">
        <v>168</v>
      </c>
      <c r="F310">
        <v>0</v>
      </c>
      <c r="G310">
        <v>0</v>
      </c>
      <c r="H310">
        <v>1</v>
      </c>
      <c r="I310">
        <v>3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</row>
    <row r="311" spans="1:15" x14ac:dyDescent="0.2">
      <c r="A311" s="29" t="s">
        <v>336</v>
      </c>
      <c r="B311" s="29">
        <f t="shared" si="6"/>
        <v>225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2</v>
      </c>
      <c r="L311">
        <v>39</v>
      </c>
      <c r="M311">
        <v>0</v>
      </c>
      <c r="N311">
        <v>0</v>
      </c>
      <c r="O311">
        <v>0</v>
      </c>
    </row>
    <row r="312" spans="1:15" x14ac:dyDescent="0.2">
      <c r="A312" s="29" t="s">
        <v>337</v>
      </c>
      <c r="B312" s="29">
        <f t="shared" si="6"/>
        <v>226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1</v>
      </c>
      <c r="I312">
        <v>5</v>
      </c>
      <c r="J312">
        <v>0</v>
      </c>
      <c r="K312">
        <v>5</v>
      </c>
      <c r="L312">
        <v>41</v>
      </c>
      <c r="M312">
        <v>0</v>
      </c>
      <c r="N312">
        <v>0</v>
      </c>
      <c r="O312">
        <v>0</v>
      </c>
    </row>
    <row r="313" spans="1:15" x14ac:dyDescent="0.2">
      <c r="A313" s="29" t="s">
        <v>325</v>
      </c>
      <c r="B313" s="29">
        <f t="shared" si="6"/>
        <v>227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22</v>
      </c>
      <c r="I313">
        <v>134</v>
      </c>
      <c r="J313">
        <v>2</v>
      </c>
      <c r="K313">
        <v>7</v>
      </c>
      <c r="L313">
        <v>59</v>
      </c>
      <c r="M313">
        <v>0</v>
      </c>
      <c r="N313">
        <v>0</v>
      </c>
      <c r="O313">
        <v>0</v>
      </c>
    </row>
    <row r="314" spans="1:15" x14ac:dyDescent="0.2">
      <c r="A314" s="29" t="s">
        <v>1495</v>
      </c>
      <c r="B314" s="29">
        <f t="shared" si="6"/>
        <v>228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1</v>
      </c>
      <c r="L314">
        <v>13</v>
      </c>
      <c r="M314">
        <v>0</v>
      </c>
      <c r="N314">
        <v>0</v>
      </c>
      <c r="O314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166</v>
      </c>
      <c r="C4" s="27" t="str" cm="1">
        <f t="array" ref="C4">IFERROR(INDEX(Lineups!E:E,MATCH(B$2&amp;B4,Lineups!A:A&amp;Lineups!B:B,0)),"")</f>
        <v>Lamar Jackson</v>
      </c>
      <c r="D4" t="str">
        <f>IFERROR(INDEX('Weekly Stats_NEW'!C:C,MATCH(INDEX(data!$N:$N,MATCH($C4,data!$M:$M,0)),'Weekly Stats_NEW'!$B:$B,0)),"")</f>
        <v/>
      </c>
      <c r="E4" t="str">
        <f>IFERROR(INDEX('Weekly Stats_NEW'!D:D,MATCH(INDEX(data!$N:$N,MATCH($C4,data!$M:$M,0)),'Weekly Stats_NEW'!$B:$B,0)),"")</f>
        <v/>
      </c>
      <c r="F4" t="str">
        <f>IFERROR(INDEX('Weekly Stats_NEW'!E:E,MATCH(INDEX(data!$N:$N,MATCH($C4,data!$M:$M,0)),'Weekly Stats_NEW'!$B:$B,0)),"")</f>
        <v/>
      </c>
      <c r="G4" t="str">
        <f>IFERROR(INDEX('Weekly Stats_NEW'!F:F,MATCH(INDEX(data!$N:$N,MATCH($C4,data!$M:$M,0)),'Weekly Stats_NEW'!$B:$B,0)),"")</f>
        <v/>
      </c>
      <c r="H4" t="str">
        <f>IFERROR(INDEX('Weekly Stats_NEW'!G:G,MATCH(INDEX(data!$N:$N,MATCH($C4,data!$M:$M,0)),'Weekly Stats_NEW'!$B:$B,0)),"")</f>
        <v/>
      </c>
      <c r="I4" t="str">
        <f>IFERROR(INDEX('Weekly Stats_NEW'!H:H,MATCH(INDEX(data!$N:$N,MATCH($C4,data!$M:$M,0)),'Weekly Stats_NEW'!$B:$B,0)),"")</f>
        <v/>
      </c>
      <c r="J4" t="str">
        <f>IFERROR(INDEX('Weekly Stats_NEW'!I:I,MATCH(INDEX(data!$N:$N,MATCH($C4,data!$M:$M,0)),'Weekly Stats_NEW'!$B:$B,0)),"")</f>
        <v/>
      </c>
      <c r="K4" t="str">
        <f>IFERROR(INDEX('Weekly Stats_NEW'!J:J,MATCH(INDEX(data!$N:$N,MATCH($C4,data!$M:$M,0)),'Weekly Stats_NEW'!$B:$B,0)),"")</f>
        <v/>
      </c>
      <c r="L4" t="str">
        <f>IFERROR(INDEX('Weekly Stats_NEW'!K:K,MATCH(INDEX(data!$N:$N,MATCH($C4,data!$M:$M,0)),'Weekly Stats_NEW'!$B:$B,0)),"")</f>
        <v/>
      </c>
      <c r="M4" t="str">
        <f>IFERROR(INDEX('Weekly Stats_NEW'!L:L,MATCH(INDEX(data!$N:$N,MATCH($C4,data!$M:$M,0)),'Weekly Stats_NEW'!$B:$B,0)),"")</f>
        <v/>
      </c>
      <c r="N4" t="str">
        <f>IFERROR(INDEX('Weekly Stats_NEW'!M:M,MATCH(INDEX(data!$N:$N,MATCH($C4,data!$M:$M,0)),'Weekly Stats_NEW'!$B:$B,0)),"")</f>
        <v/>
      </c>
      <c r="O4" t="str">
        <f>IFERROR(INDEX('Weekly Stats_NEW'!N:N,MATCH(INDEX(data!$N:$N,MATCH($C4,data!$M:$M,0)),'Weekly Stats_NEW'!$B:$B,0)),"")</f>
        <v/>
      </c>
      <c r="P4" t="str">
        <f>IFERROR(INDEX('Weekly Stats_NEW'!O:O,MATCH(INDEX(data!$N:$N,MATCH($C4,data!$M:$M,0)),'Weekly Stats_NEW'!$B:$B,0)),"")</f>
        <v/>
      </c>
      <c r="Q4" t="str">
        <f>IFERROR(INDEX('Weekly Stats_NEW'!P:P,MATCH(INDEX(data!$N:$N,MATCH($C4,data!$M:$M,0)),'Weekly Stats_NEW'!$B:$B,0)),"")</f>
        <v/>
      </c>
      <c r="R4" t="str">
        <f>IFERROR(INDEX('Weekly Stats_NEW'!Q:Q,MATCH(INDEX(data!$N:$N,MATCH($C4,data!$M:$M,0)),'Weekly Stats_NEW'!$B:$B,0)),"")</f>
        <v/>
      </c>
      <c r="S4" t="str">
        <f>IFERROR(INDEX('Weekly Stats_NEW'!R:R,MATCH(INDEX(data!$N:$N,MATCH($C4,data!$M:$M,0)),'Weekly Stats_NEW'!$B:$B,0)),"")</f>
        <v/>
      </c>
      <c r="T4" t="str">
        <f>IFERROR(INDEX('Weekly Stats_NEW'!S:S,MATCH(INDEX(data!$N:$N,MATCH($C4,data!$M:$M,0)),'Weekly Stats_NEW'!$B:$B,0)),"")</f>
        <v/>
      </c>
      <c r="U4" t="str">
        <f>IFERROR(INDEX('Weekly Stats_NEW'!T:T,MATCH(INDEX(data!$N:$N,MATCH($C4,data!$M:$M,0)),'Weekly Stats_NEW'!$B:$B,0)),"")</f>
        <v/>
      </c>
      <c r="V4">
        <f>IFERROR((Q4*3)+U4,0)</f>
        <v>0</v>
      </c>
      <c r="W4">
        <v>0</v>
      </c>
      <c r="X4" s="56" t="str">
        <f>IFERROR(ROUND(D4/E4,3),"")</f>
        <v/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167</v>
      </c>
      <c r="C5" s="27" t="str" cm="1">
        <f t="array" ref="C5">IFERROR(INDEX(Lineups!E:E,MATCH(B$2&amp;B5,Lineups!A:A&amp;Lineups!B:B,0)),"")</f>
        <v>Justin Fields</v>
      </c>
      <c r="D5" t="str">
        <f>IFERROR(INDEX('Weekly Stats_NEW'!C:C,MATCH(INDEX(data!$N:$N,MATCH($C5,data!$M:$M,0)),'Weekly Stats_NEW'!$B:$B,0)),"")</f>
        <v/>
      </c>
      <c r="E5" t="str">
        <f>IFERROR(INDEX('Weekly Stats_NEW'!D:D,MATCH(INDEX(data!$N:$N,MATCH($C5,data!$M:$M,0)),'Weekly Stats_NEW'!$B:$B,0)),"")</f>
        <v/>
      </c>
      <c r="F5" t="str">
        <f>IFERROR(INDEX('Weekly Stats_NEW'!E:E,MATCH(INDEX(data!$N:$N,MATCH($C5,data!$M:$M,0)),'Weekly Stats_NEW'!$B:$B,0)),"")</f>
        <v/>
      </c>
      <c r="G5" t="str">
        <f>IFERROR(INDEX('Weekly Stats_NEW'!F:F,MATCH(INDEX(data!$N:$N,MATCH($C5,data!$M:$M,0)),'Weekly Stats_NEW'!$B:$B,0)),"")</f>
        <v/>
      </c>
      <c r="H5" t="str">
        <f>IFERROR(INDEX('Weekly Stats_NEW'!G:G,MATCH(INDEX(data!$N:$N,MATCH($C5,data!$M:$M,0)),'Weekly Stats_NEW'!$B:$B,0)),"")</f>
        <v/>
      </c>
      <c r="I5" t="str">
        <f>IFERROR(INDEX('Weekly Stats_NEW'!H:H,MATCH(INDEX(data!$N:$N,MATCH($C5,data!$M:$M,0)),'Weekly Stats_NEW'!$B:$B,0)),"")</f>
        <v/>
      </c>
      <c r="J5" t="str">
        <f>IFERROR(INDEX('Weekly Stats_NEW'!I:I,MATCH(INDEX(data!$N:$N,MATCH($C5,data!$M:$M,0)),'Weekly Stats_NEW'!$B:$B,0)),"")</f>
        <v/>
      </c>
      <c r="K5" t="str">
        <f>IFERROR(INDEX('Weekly Stats_NEW'!J:J,MATCH(INDEX(data!$N:$N,MATCH($C5,data!$M:$M,0)),'Weekly Stats_NEW'!$B:$B,0)),"")</f>
        <v/>
      </c>
      <c r="L5" t="str">
        <f>IFERROR(INDEX('Weekly Stats_NEW'!K:K,MATCH(INDEX(data!$N:$N,MATCH($C5,data!$M:$M,0)),'Weekly Stats_NEW'!$B:$B,0)),"")</f>
        <v/>
      </c>
      <c r="M5" t="str">
        <f>IFERROR(INDEX('Weekly Stats_NEW'!L:L,MATCH(INDEX(data!$N:$N,MATCH($C5,data!$M:$M,0)),'Weekly Stats_NEW'!$B:$B,0)),"")</f>
        <v/>
      </c>
      <c r="N5" t="str">
        <f>IFERROR(INDEX('Weekly Stats_NEW'!M:M,MATCH(INDEX(data!$N:$N,MATCH($C5,data!$M:$M,0)),'Weekly Stats_NEW'!$B:$B,0)),"")</f>
        <v/>
      </c>
      <c r="O5" t="str">
        <f>IFERROR(INDEX('Weekly Stats_NEW'!N:N,MATCH(INDEX(data!$N:$N,MATCH($C5,data!$M:$M,0)),'Weekly Stats_NEW'!$B:$B,0)),"")</f>
        <v/>
      </c>
      <c r="P5" t="str">
        <f>IFERROR(INDEX('Weekly Stats_NEW'!O:O,MATCH(INDEX(data!$N:$N,MATCH($C5,data!$M:$M,0)),'Weekly Stats_NEW'!$B:$B,0)),"")</f>
        <v/>
      </c>
      <c r="Q5" t="str">
        <f>IFERROR(INDEX('Weekly Stats_NEW'!P:P,MATCH(INDEX(data!$N:$N,MATCH($C5,data!$M:$M,0)),'Weekly Stats_NEW'!$B:$B,0)),"")</f>
        <v/>
      </c>
      <c r="R5" t="str">
        <f>IFERROR(INDEX('Weekly Stats_NEW'!Q:Q,MATCH(INDEX(data!$N:$N,MATCH($C5,data!$M:$M,0)),'Weekly Stats_NEW'!$B:$B,0)),"")</f>
        <v/>
      </c>
      <c r="S5" t="str">
        <f>IFERROR(INDEX('Weekly Stats_NEW'!R:R,MATCH(INDEX(data!$N:$N,MATCH($C5,data!$M:$M,0)),'Weekly Stats_NEW'!$B:$B,0)),"")</f>
        <v/>
      </c>
      <c r="T5" t="str">
        <f>IFERROR(INDEX('Weekly Stats_NEW'!S:S,MATCH(INDEX(data!$N:$N,MATCH($C5,data!$M:$M,0)),'Weekly Stats_NEW'!$B:$B,0)),"")</f>
        <v/>
      </c>
      <c r="U5" t="str">
        <f>IFERROR(INDEX('Weekly Stats_NEW'!T:T,MATCH(INDEX(data!$N:$N,MATCH($C5,data!$M:$M,0)),'Weekly Stats_NEW'!$B:$B,0)),"")</f>
        <v/>
      </c>
      <c r="V5">
        <f t="shared" ref="V5:V12" si="0">IFERROR((Q5*3)+U5,0)</f>
        <v>0</v>
      </c>
      <c r="W5">
        <v>0</v>
      </c>
      <c r="X5" s="56" t="str">
        <f t="shared" ref="X5:X12" si="1">IFERROR(ROUND(D5/E5,3),"")</f>
        <v/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170</v>
      </c>
      <c r="C6" s="27" t="str" cm="1">
        <f t="array" ref="C6">IFERROR(INDEX(Lineups!E:E,MATCH(B$2&amp;B6,Lineups!A:A&amp;Lineups!B:B,0)),"")</f>
        <v>Isaac Guerendo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15</v>
      </c>
      <c r="J6">
        <f>IFERROR(INDEX('Weekly Stats_NEW'!I:I,MATCH(INDEX(data!$N:$N,MATCH($C6,data!$M:$M,0)),'Weekly Stats_NEW'!$B:$B,0)),"")</f>
        <v>78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50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5.2</v>
      </c>
      <c r="Z6" s="58">
        <f t="shared" si="3"/>
        <v>25</v>
      </c>
    </row>
    <row r="7" spans="1:37" x14ac:dyDescent="0.2">
      <c r="B7" t="s">
        <v>171</v>
      </c>
      <c r="C7" s="27" t="str" cm="1">
        <f t="array" ref="C7">IFERROR(INDEX(Lineups!E:E,MATCH(B$2&amp;B7,Lineups!A:A&amp;Lineups!B:B,0)),"")</f>
        <v>Jahmyr Gibbs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43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6</v>
      </c>
      <c r="M7">
        <f>IFERROR(INDEX('Weekly Stats_NEW'!L:L,MATCH(INDEX(data!$N:$N,MATCH($C7,data!$M:$M,0)),'Weekly Stats_NEW'!$B:$B,0)),"")</f>
        <v>30</v>
      </c>
      <c r="N7">
        <f>IFERROR(INDEX('Weekly Stats_NEW'!M:M,MATCH(INDEX(data!$N:$N,MATCH($C7,data!$M:$M,0)),'Weekly Stats_NEW'!$B:$B,0)),"")</f>
        <v>1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2.87</v>
      </c>
      <c r="Z7" s="58">
        <f t="shared" si="3"/>
        <v>5</v>
      </c>
    </row>
    <row r="8" spans="1:37" x14ac:dyDescent="0.2">
      <c r="B8" t="s">
        <v>172</v>
      </c>
      <c r="C8" s="27" t="str" cm="1">
        <f t="array" ref="C8">IFERROR(INDEX(Lineups!E:E,MATCH(B$2&amp;B8,Lineups!A:A&amp;Lineups!B:B,0)),"")</f>
        <v>Kenneth Walker III</v>
      </c>
      <c r="D8" t="str">
        <f>IFERROR(INDEX('Weekly Stats_NEW'!C:C,MATCH(INDEX(data!$N:$N,MATCH($C8,data!$M:$M,0)),'Weekly Stats_NEW'!$B:$B,0)),"")</f>
        <v/>
      </c>
      <c r="E8" t="str">
        <f>IFERROR(INDEX('Weekly Stats_NEW'!D:D,MATCH(INDEX(data!$N:$N,MATCH($C8,data!$M:$M,0)),'Weekly Stats_NEW'!$B:$B,0)),"")</f>
        <v/>
      </c>
      <c r="F8" t="str">
        <f>IFERROR(INDEX('Weekly Stats_NEW'!E:E,MATCH(INDEX(data!$N:$N,MATCH($C8,data!$M:$M,0)),'Weekly Stats_NEW'!$B:$B,0)),"")</f>
        <v/>
      </c>
      <c r="G8" t="str">
        <f>IFERROR(INDEX('Weekly Stats_NEW'!F:F,MATCH(INDEX(data!$N:$N,MATCH($C8,data!$M:$M,0)),'Weekly Stats_NEW'!$B:$B,0)),"")</f>
        <v/>
      </c>
      <c r="H8" t="str">
        <f>IFERROR(INDEX('Weekly Stats_NEW'!G:G,MATCH(INDEX(data!$N:$N,MATCH($C8,data!$M:$M,0)),'Weekly Stats_NEW'!$B:$B,0)),"")</f>
        <v/>
      </c>
      <c r="I8" t="str">
        <f>IFERROR(INDEX('Weekly Stats_NEW'!H:H,MATCH(INDEX(data!$N:$N,MATCH($C8,data!$M:$M,0)),'Weekly Stats_NEW'!$B:$B,0)),"")</f>
        <v/>
      </c>
      <c r="J8" t="str">
        <f>IFERROR(INDEX('Weekly Stats_NEW'!I:I,MATCH(INDEX(data!$N:$N,MATCH($C8,data!$M:$M,0)),'Weekly Stats_NEW'!$B:$B,0)),"")</f>
        <v/>
      </c>
      <c r="K8" t="str">
        <f>IFERROR(INDEX('Weekly Stats_NEW'!J:J,MATCH(INDEX(data!$N:$N,MATCH($C8,data!$M:$M,0)),'Weekly Stats_NEW'!$B:$B,0)),"")</f>
        <v/>
      </c>
      <c r="L8" t="str">
        <f>IFERROR(INDEX('Weekly Stats_NEW'!K:K,MATCH(INDEX(data!$N:$N,MATCH($C8,data!$M:$M,0)),'Weekly Stats_NEW'!$B:$B,0)),"")</f>
        <v/>
      </c>
      <c r="M8" t="str">
        <f>IFERROR(INDEX('Weekly Stats_NEW'!L:L,MATCH(INDEX(data!$N:$N,MATCH($C8,data!$M:$M,0)),'Weekly Stats_NEW'!$B:$B,0)),"")</f>
        <v/>
      </c>
      <c r="N8" t="str">
        <f>IFERROR(INDEX('Weekly Stats_NEW'!M:M,MATCH(INDEX(data!$N:$N,MATCH($C8,data!$M:$M,0)),'Weekly Stats_NEW'!$B:$B,0)),"")</f>
        <v/>
      </c>
      <c r="O8" t="str">
        <f>IFERROR(INDEX('Weekly Stats_NEW'!N:N,MATCH(INDEX(data!$N:$N,MATCH($C8,data!$M:$M,0)),'Weekly Stats_NEW'!$B:$B,0)),"")</f>
        <v/>
      </c>
      <c r="P8" t="str">
        <f>IFERROR(INDEX('Weekly Stats_NEW'!O:O,MATCH(INDEX(data!$N:$N,MATCH($C8,data!$M:$M,0)),'Weekly Stats_NEW'!$B:$B,0)),"")</f>
        <v/>
      </c>
      <c r="Q8" t="str">
        <f>IFERROR(INDEX('Weekly Stats_NEW'!P:P,MATCH(INDEX(data!$N:$N,MATCH($C8,data!$M:$M,0)),'Weekly Stats_NEW'!$B:$B,0)),"")</f>
        <v/>
      </c>
      <c r="R8" t="str">
        <f>IFERROR(INDEX('Weekly Stats_NEW'!Q:Q,MATCH(INDEX(data!$N:$N,MATCH($C8,data!$M:$M,0)),'Weekly Stats_NEW'!$B:$B,0)),"")</f>
        <v/>
      </c>
      <c r="S8" t="str">
        <f>IFERROR(INDEX('Weekly Stats_NEW'!R:R,MATCH(INDEX(data!$N:$N,MATCH($C8,data!$M:$M,0)),'Weekly Stats_NEW'!$B:$B,0)),"")</f>
        <v/>
      </c>
      <c r="T8" t="str">
        <f>IFERROR(INDEX('Weekly Stats_NEW'!S:S,MATCH(INDEX(data!$N:$N,MATCH($C8,data!$M:$M,0)),'Weekly Stats_NEW'!$B:$B,0)),"")</f>
        <v/>
      </c>
      <c r="U8" t="str">
        <f>IFERROR(INDEX('Weekly Stats_NEW'!T:T,MATCH(INDEX(data!$N:$N,MATCH($C8,data!$M:$M,0)),'Weekly Stats_NEW'!$B:$B,0)),"")</f>
        <v/>
      </c>
      <c r="V8">
        <f t="shared" si="0"/>
        <v>0</v>
      </c>
      <c r="W8">
        <v>0</v>
      </c>
      <c r="X8" s="56" t="str">
        <f t="shared" si="1"/>
        <v/>
      </c>
      <c r="Y8" s="58" t="str">
        <f t="shared" si="2"/>
        <v/>
      </c>
      <c r="Z8" s="58" t="str">
        <f t="shared" si="3"/>
        <v/>
      </c>
    </row>
    <row r="9" spans="1:37" x14ac:dyDescent="0.2">
      <c r="B9" t="s">
        <v>176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1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93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1</v>
      </c>
      <c r="Z9" s="58">
        <f t="shared" si="3"/>
        <v>15.5</v>
      </c>
    </row>
    <row r="10" spans="1:37" x14ac:dyDescent="0.2">
      <c r="B10" t="s">
        <v>177</v>
      </c>
      <c r="C10" s="27" t="str" cm="1">
        <f t="array" ref="C10">IFERROR(INDEX(Lineups!E:E,MATCH(B$2&amp;B10,Lineups!A:A&amp;Lineups!B:B,0)),"")</f>
        <v>Jauan Jennings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90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12.86</v>
      </c>
    </row>
    <row r="11" spans="1:37" x14ac:dyDescent="0.2">
      <c r="B11" t="s">
        <v>178</v>
      </c>
      <c r="C11" s="27" t="str" cm="1">
        <f t="array" ref="C11">IFERROR(INDEX(Lineups!E:E,MATCH(B$2&amp;B11,Lineups!A:A&amp;Lineups!B:B,0)),"")</f>
        <v>Ladd McConkey</v>
      </c>
      <c r="D11" t="str">
        <f>IFERROR(INDEX('Weekly Stats_NEW'!C:C,MATCH(INDEX(data!$N:$N,MATCH($C11,data!$M:$M,0)),'Weekly Stats_NEW'!$B:$B,0)),"")</f>
        <v/>
      </c>
      <c r="E11" t="str">
        <f>IFERROR(INDEX('Weekly Stats_NEW'!D:D,MATCH(INDEX(data!$N:$N,MATCH($C11,data!$M:$M,0)),'Weekly Stats_NEW'!$B:$B,0)),"")</f>
        <v/>
      </c>
      <c r="F11" t="str">
        <f>IFERROR(INDEX('Weekly Stats_NEW'!E:E,MATCH(INDEX(data!$N:$N,MATCH($C11,data!$M:$M,0)),'Weekly Stats_NEW'!$B:$B,0)),"")</f>
        <v/>
      </c>
      <c r="G11" t="str">
        <f>IFERROR(INDEX('Weekly Stats_NEW'!F:F,MATCH(INDEX(data!$N:$N,MATCH($C11,data!$M:$M,0)),'Weekly Stats_NEW'!$B:$B,0)),"")</f>
        <v/>
      </c>
      <c r="H11" t="str">
        <f>IFERROR(INDEX('Weekly Stats_NEW'!G:G,MATCH(INDEX(data!$N:$N,MATCH($C11,data!$M:$M,0)),'Weekly Stats_NEW'!$B:$B,0)),"")</f>
        <v/>
      </c>
      <c r="I11" t="str">
        <f>IFERROR(INDEX('Weekly Stats_NEW'!H:H,MATCH(INDEX(data!$N:$N,MATCH($C11,data!$M:$M,0)),'Weekly Stats_NEW'!$B:$B,0)),"")</f>
        <v/>
      </c>
      <c r="J11" t="str">
        <f>IFERROR(INDEX('Weekly Stats_NEW'!I:I,MATCH(INDEX(data!$N:$N,MATCH($C11,data!$M:$M,0)),'Weekly Stats_NEW'!$B:$B,0)),"")</f>
        <v/>
      </c>
      <c r="K11" t="str">
        <f>IFERROR(INDEX('Weekly Stats_NEW'!J:J,MATCH(INDEX(data!$N:$N,MATCH($C11,data!$M:$M,0)),'Weekly Stats_NEW'!$B:$B,0)),"")</f>
        <v/>
      </c>
      <c r="L11" t="str">
        <f>IFERROR(INDEX('Weekly Stats_NEW'!K:K,MATCH(INDEX(data!$N:$N,MATCH($C11,data!$M:$M,0)),'Weekly Stats_NEW'!$B:$B,0)),"")</f>
        <v/>
      </c>
      <c r="M11" t="str">
        <f>IFERROR(INDEX('Weekly Stats_NEW'!L:L,MATCH(INDEX(data!$N:$N,MATCH($C11,data!$M:$M,0)),'Weekly Stats_NEW'!$B:$B,0)),"")</f>
        <v/>
      </c>
      <c r="N11" t="str">
        <f>IFERROR(INDEX('Weekly Stats_NEW'!M:M,MATCH(INDEX(data!$N:$N,MATCH($C11,data!$M:$M,0)),'Weekly Stats_NEW'!$B:$B,0)),"")</f>
        <v/>
      </c>
      <c r="O11" t="str">
        <f>IFERROR(INDEX('Weekly Stats_NEW'!N:N,MATCH(INDEX(data!$N:$N,MATCH($C11,data!$M:$M,0)),'Weekly Stats_NEW'!$B:$B,0)),"")</f>
        <v/>
      </c>
      <c r="P11" t="str">
        <f>IFERROR(INDEX('Weekly Stats_NEW'!O:O,MATCH(INDEX(data!$N:$N,MATCH($C11,data!$M:$M,0)),'Weekly Stats_NEW'!$B:$B,0)),"")</f>
        <v/>
      </c>
      <c r="Q11" t="str">
        <f>IFERROR(INDEX('Weekly Stats_NEW'!P:P,MATCH(INDEX(data!$N:$N,MATCH($C11,data!$M:$M,0)),'Weekly Stats_NEW'!$B:$B,0)),"")</f>
        <v/>
      </c>
      <c r="R11" t="str">
        <f>IFERROR(INDEX('Weekly Stats_NEW'!Q:Q,MATCH(INDEX(data!$N:$N,MATCH($C11,data!$M:$M,0)),'Weekly Stats_NEW'!$B:$B,0)),"")</f>
        <v/>
      </c>
      <c r="S11" t="str">
        <f>IFERROR(INDEX('Weekly Stats_NEW'!R:R,MATCH(INDEX(data!$N:$N,MATCH($C11,data!$M:$M,0)),'Weekly Stats_NEW'!$B:$B,0)),"")</f>
        <v/>
      </c>
      <c r="T11" t="str">
        <f>IFERROR(INDEX('Weekly Stats_NEW'!S:S,MATCH(INDEX(data!$N:$N,MATCH($C11,data!$M:$M,0)),'Weekly Stats_NEW'!$B:$B,0)),"")</f>
        <v/>
      </c>
      <c r="U11" t="str">
        <f>IFERROR(INDEX('Weekly Stats_NEW'!T:T,MATCH(INDEX(data!$N:$N,MATCH($C11,data!$M:$M,0)),'Weekly Stats_NEW'!$B:$B,0)),"")</f>
        <v/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 t="str">
        <f t="shared" si="3"/>
        <v/>
      </c>
    </row>
    <row r="12" spans="1:37" ht="13.5" thickBot="1" x14ac:dyDescent="0.25">
      <c r="B12" t="s">
        <v>182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7</v>
      </c>
      <c r="W12">
        <f>IFERROR(Q12-(R12+S12+T12),0)</f>
        <v>2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0</v>
      </c>
      <c r="E13" s="49">
        <f t="shared" ref="E13:W13" si="5">SUM(E4:E12)</f>
        <v>0</v>
      </c>
      <c r="F13" s="49">
        <f t="shared" si="5"/>
        <v>0</v>
      </c>
      <c r="G13" s="49">
        <f t="shared" si="5"/>
        <v>0</v>
      </c>
      <c r="H13" s="49">
        <f t="shared" si="5"/>
        <v>0</v>
      </c>
      <c r="I13" s="49">
        <f t="shared" si="5"/>
        <v>31</v>
      </c>
      <c r="J13" s="49">
        <f t="shared" si="5"/>
        <v>122</v>
      </c>
      <c r="K13" s="49">
        <f t="shared" si="5"/>
        <v>2</v>
      </c>
      <c r="L13" s="49">
        <f t="shared" si="5"/>
        <v>21</v>
      </c>
      <c r="M13" s="49">
        <f t="shared" si="5"/>
        <v>263</v>
      </c>
      <c r="N13" s="49">
        <f t="shared" si="5"/>
        <v>4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1</v>
      </c>
      <c r="V13" s="49">
        <f t="shared" si="5"/>
        <v>7</v>
      </c>
      <c r="W13" s="49">
        <f t="shared" si="5"/>
        <v>2</v>
      </c>
      <c r="X13" s="57">
        <f>IFERROR(ROUND(D13/E13,3),0)</f>
        <v>0</v>
      </c>
      <c r="Y13" s="59">
        <f>IFERROR(ROUND(J13/I13,2),0)</f>
        <v>3.94</v>
      </c>
      <c r="Z13" s="59">
        <f>IFERROR(ROUND(M13/L13,2),0)</f>
        <v>12.52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183</v>
      </c>
      <c r="C15" s="27" t="str" cm="1">
        <f t="array" ref="C15">IFERROR(INDEX(Lineups!E:E,MATCH(B$2&amp;B15,Lineups!A:A&amp;Lineups!B:B,0)),"")</f>
        <v>Buccaneers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286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184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8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2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3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2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8</v>
      </c>
      <c r="F25" s="7">
        <f t="shared" si="9"/>
        <v>6</v>
      </c>
      <c r="G25" s="7">
        <f t="shared" si="9"/>
        <v>0</v>
      </c>
      <c r="H25" s="7">
        <f t="shared" si="9"/>
        <v>6</v>
      </c>
      <c r="I25" s="7">
        <f t="shared" si="9"/>
        <v>0</v>
      </c>
      <c r="J25" s="7">
        <f t="shared" si="9"/>
        <v>3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3</v>
      </c>
      <c r="V25" s="7">
        <f t="shared" si="9"/>
        <v>-8</v>
      </c>
      <c r="W25" s="7">
        <f t="shared" si="9"/>
        <v>-3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23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166</v>
      </c>
      <c r="C29" s="27" t="str" cm="1">
        <f t="array" ref="C29">IFERROR(INDEX(Lineups!E:E,MATCH(B$27&amp;B29,Lineups!A:A&amp;Lineups!B:B,0)),"")</f>
        <v>Tua Tagovailoa</v>
      </c>
      <c r="D29">
        <f>IFERROR(INDEX('Weekly Stats_NEW'!C:C,MATCH(INDEX(data!$N:$N,MATCH($C29,data!$M:$M,0)),'Weekly Stats_NEW'!$B:$B,0)),"")</f>
        <v>33</v>
      </c>
      <c r="E29">
        <f>IFERROR(INDEX('Weekly Stats_NEW'!D:D,MATCH(INDEX(data!$N:$N,MATCH($C29,data!$M:$M,0)),'Weekly Stats_NEW'!$B:$B,0)),"")</f>
        <v>47</v>
      </c>
      <c r="F29">
        <f>IFERROR(INDEX('Weekly Stats_NEW'!E:E,MATCH(INDEX(data!$N:$N,MATCH($C29,data!$M:$M,0)),'Weekly Stats_NEW'!$B:$B,0)),"")</f>
        <v>331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1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0.70199999999999996</v>
      </c>
      <c r="Y29" s="58">
        <f>IFERROR(ROUND(J29/I29,2),"")</f>
        <v>3</v>
      </c>
      <c r="Z29" s="58" t="str">
        <f>IFERROR(ROUND(M29/L29,2),"")</f>
        <v/>
      </c>
    </row>
    <row r="30" spans="1:32" x14ac:dyDescent="0.2">
      <c r="B30" t="s">
        <v>167</v>
      </c>
      <c r="C30" s="27" t="str" cm="1">
        <f t="array" ref="C30">IFERROR(INDEX(Lineups!E:E,MATCH(B$27&amp;B30,Lineups!A:A&amp;Lineups!B:B,0)),"")</f>
        <v>Jared Goff</v>
      </c>
      <c r="D30">
        <f>IFERROR(INDEX('Weekly Stats_NEW'!C:C,MATCH(INDEX(data!$N:$N,MATCH($C30,data!$M:$M,0)),'Weekly Stats_NEW'!$B:$B,0)),"")</f>
        <v>32</v>
      </c>
      <c r="E30">
        <f>IFERROR(INDEX('Weekly Stats_NEW'!D:D,MATCH(INDEX(data!$N:$N,MATCH($C30,data!$M:$M,0)),'Weekly Stats_NEW'!$B:$B,0)),"")</f>
        <v>41</v>
      </c>
      <c r="F30">
        <f>IFERROR(INDEX('Weekly Stats_NEW'!E:E,MATCH(INDEX(data!$N:$N,MATCH($C30,data!$M:$M,0)),'Weekly Stats_NEW'!$B:$B,0)),"")</f>
        <v>283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0.78</v>
      </c>
      <c r="Y30" s="58">
        <f t="shared" ref="Y30:Y37" si="12">IFERROR(ROUND(J30/I30,2),"")</f>
        <v>1.75</v>
      </c>
      <c r="Z30" s="58" t="str">
        <f t="shared" ref="Z30:Z37" si="13">IFERROR(ROUND(M30/L30,2),"")</f>
        <v/>
      </c>
    </row>
    <row r="31" spans="1:32" x14ac:dyDescent="0.2">
      <c r="B31" t="s">
        <v>170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22</v>
      </c>
      <c r="J31">
        <f>IFERROR(INDEX('Weekly Stats_NEW'!I:I,MATCH(INDEX(data!$N:$N,MATCH($C31,data!$M:$M,0)),'Weekly Stats_NEW'!$B:$B,0)),"")</f>
        <v>92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9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1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4.18</v>
      </c>
      <c r="Z31" s="58">
        <f t="shared" si="13"/>
        <v>4.5</v>
      </c>
    </row>
    <row r="32" spans="1:32" x14ac:dyDescent="0.2">
      <c r="B32" t="s">
        <v>171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13</v>
      </c>
      <c r="J32">
        <f>IFERROR(INDEX('Weekly Stats_NEW'!I:I,MATCH(INDEX(data!$N:$N,MATCH($C32,data!$M:$M,0)),'Weekly Stats_NEW'!$B:$B,0)),"")</f>
        <v>73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11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5.62</v>
      </c>
      <c r="Z32" s="58">
        <f t="shared" si="13"/>
        <v>5.5</v>
      </c>
    </row>
    <row r="33" spans="1:37" x14ac:dyDescent="0.2">
      <c r="B33" t="s">
        <v>172</v>
      </c>
      <c r="C33" s="27" t="str" cm="1">
        <f t="array" ref="C33">IFERROR(INDEX(Lineups!E:E,MATCH(B$27&amp;B33,Lineups!A:A&amp;Lineups!B:B,0)),"")</f>
        <v>Jerome Ford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28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19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2.8</v>
      </c>
      <c r="Z33" s="58">
        <f t="shared" si="13"/>
        <v>6.33</v>
      </c>
    </row>
    <row r="34" spans="1:37" x14ac:dyDescent="0.2">
      <c r="B34" t="s">
        <v>176</v>
      </c>
      <c r="C34" s="27" t="str" cm="1">
        <f t="array" ref="C34">IFERROR(INDEX(Lineups!E:E,MATCH(B$27&amp;B34,Lineups!A:A&amp;Lineups!B:B,0)),"")</f>
        <v>Drake London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70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14</v>
      </c>
    </row>
    <row r="35" spans="1:37" x14ac:dyDescent="0.2">
      <c r="B35" t="s">
        <v>177</v>
      </c>
      <c r="C35" s="27" t="str" cm="1">
        <f t="array" ref="C35">IFERROR(INDEX(Lineups!E:E,MATCH(B$27&amp;B35,Lineups!A:A&amp;Lineups!B:B,0)),"")</f>
        <v>Calvin Ridley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59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8.43</v>
      </c>
    </row>
    <row r="36" spans="1:37" x14ac:dyDescent="0.2">
      <c r="B36" t="s">
        <v>178</v>
      </c>
      <c r="C36" s="27" t="str" cm="1">
        <f t="array" ref="C36">IFERROR(INDEX(Lineups!E:E,MATCH(B$27&amp;B36,Lineups!A:A&amp;Lineups!B:B,0)),"")</f>
        <v>D.K. Metcalf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49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12.25</v>
      </c>
    </row>
    <row r="37" spans="1:37" ht="13.5" thickBot="1" x14ac:dyDescent="0.25">
      <c r="B37" t="s">
        <v>182</v>
      </c>
      <c r="C37" s="27" t="str" cm="1">
        <f t="array" ref="C37">IFERROR(INDEX(Lineups!E:E,MATCH(B$27&amp;B37,Lineups!A:A&amp;Lineups!B:B,0)),"")</f>
        <v>Chris Boswell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3</v>
      </c>
      <c r="V37">
        <f t="shared" si="10"/>
        <v>9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65</v>
      </c>
      <c r="E38" s="49">
        <f t="shared" ref="E38:W38" si="15">SUM(E29:E37)</f>
        <v>88</v>
      </c>
      <c r="F38" s="49">
        <f t="shared" si="15"/>
        <v>614</v>
      </c>
      <c r="G38" s="49">
        <f t="shared" si="15"/>
        <v>5</v>
      </c>
      <c r="H38" s="49">
        <f t="shared" si="15"/>
        <v>1</v>
      </c>
      <c r="I38" s="49">
        <f t="shared" si="15"/>
        <v>50</v>
      </c>
      <c r="J38" s="49">
        <f t="shared" si="15"/>
        <v>203</v>
      </c>
      <c r="K38" s="49">
        <f t="shared" si="15"/>
        <v>2</v>
      </c>
      <c r="L38" s="49">
        <f t="shared" si="15"/>
        <v>23</v>
      </c>
      <c r="M38" s="49">
        <f t="shared" si="15"/>
        <v>217</v>
      </c>
      <c r="N38" s="49">
        <f t="shared" si="15"/>
        <v>0</v>
      </c>
      <c r="O38" s="49">
        <f t="shared" si="15"/>
        <v>0</v>
      </c>
      <c r="P38" s="49">
        <f t="shared" si="15"/>
        <v>2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1</v>
      </c>
      <c r="U38" s="49">
        <f t="shared" si="15"/>
        <v>3</v>
      </c>
      <c r="V38" s="49">
        <f t="shared" si="15"/>
        <v>9</v>
      </c>
      <c r="W38" s="49">
        <f t="shared" si="15"/>
        <v>0</v>
      </c>
      <c r="X38" s="57">
        <f>IFERROR(ROUND(D38/E38,3),0)</f>
        <v>0.73899999999999999</v>
      </c>
      <c r="Y38" s="59">
        <f>IFERROR(ROUND(J38/I38,2),0)</f>
        <v>4.0599999999999996</v>
      </c>
      <c r="Z38" s="59">
        <f>IFERROR(ROUND(M38/L38,2),0)</f>
        <v>9.43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183</v>
      </c>
      <c r="C40" s="27" t="str" cm="1">
        <f t="array" ref="C40">IFERROR(INDEX(Lineups!E:E,MATCH(B$27&amp;B40,Lineups!A:A&amp;Lineups!B:B,0)),"")</f>
        <v>Eagles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302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184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186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187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190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191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192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196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197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198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201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202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184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186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187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190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191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192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196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197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198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201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202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184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166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14</v>
      </c>
      <c r="E4">
        <f>IFERROR(INDEX('Weekly Stats_NEW'!D:D,MATCH(INDEX(data!$N:$N,MATCH($C4,data!$M:$M,0)),'Weekly Stats_NEW'!$B:$B,0)),"")</f>
        <v>21</v>
      </c>
      <c r="F4">
        <f>IFERROR(INDEX('Weekly Stats_NEW'!E:E,MATCH(INDEX(data!$N:$N,MATCH($C4,data!$M:$M,0)),'Weekly Stats_NEW'!$B:$B,0)),"")</f>
        <v>108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8</v>
      </c>
      <c r="J4">
        <f>IFERROR(INDEX('Weekly Stats_NEW'!I:I,MATCH(INDEX(data!$N:$N,MATCH($C4,data!$M:$M,0)),'Weekly Stats_NEW'!$B:$B,0)),"")</f>
        <v>59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0.66700000000000004</v>
      </c>
      <c r="Y4" s="58">
        <f>IFERROR(ROUND(J4/I4,2),"")</f>
        <v>7.38</v>
      </c>
      <c r="Z4" s="58" t="str">
        <f>IFERROR(ROUND(M4/L4,2),"")</f>
        <v/>
      </c>
    </row>
    <row r="5" spans="1:37" x14ac:dyDescent="0.2">
      <c r="B5" t="s">
        <v>167</v>
      </c>
      <c r="C5" s="27" t="str" cm="1">
        <f t="array" ref="C5">IFERROR(INDEX(Lineups!E:E,MATCH(B$2&amp;B5,Lineups!A:A&amp;Lineups!B:B,0)),"")</f>
        <v>Jameis Winston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41</v>
      </c>
      <c r="F5">
        <f>IFERROR(INDEX('Weekly Stats_NEW'!E:E,MATCH(INDEX(data!$N:$N,MATCH($C5,data!$M:$M,0)),'Weekly Stats_NEW'!$B:$B,0)),"")</f>
        <v>212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28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0.58499999999999996</v>
      </c>
      <c r="Y5" s="58">
        <f t="shared" ref="Y5:Y12" si="2">IFERROR(ROUND(J5/I5,2),"")</f>
        <v>7</v>
      </c>
      <c r="Z5" s="58" t="str">
        <f t="shared" ref="Z5:Z12" si="3">IFERROR(ROUND(M5/L5,2),"")</f>
        <v/>
      </c>
    </row>
    <row r="6" spans="1:37" x14ac:dyDescent="0.2">
      <c r="B6" t="s">
        <v>170</v>
      </c>
      <c r="C6" s="27" t="str" cm="1">
        <f t="array" ref="C6">IFERROR(INDEX(Lineups!E:E,MATCH(B$2&amp;B6,Lineups!A:A&amp;Lineups!B:B,0)),"")</f>
        <v>Chase Brown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58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6</v>
      </c>
      <c r="M6">
        <f>IFERROR(INDEX('Weekly Stats_NEW'!L:L,MATCH(INDEX(data!$N:$N,MATCH($C6,data!$M:$M,0)),'Weekly Stats_NEW'!$B:$B,0)),"")</f>
        <v>65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4.1399999999999997</v>
      </c>
      <c r="Z6" s="58">
        <f t="shared" si="3"/>
        <v>10.83</v>
      </c>
    </row>
    <row r="7" spans="1:37" x14ac:dyDescent="0.2">
      <c r="B7" t="s">
        <v>171</v>
      </c>
      <c r="C7" s="27" t="str" cm="1">
        <f t="array" ref="C7">IFERROR(INDEX(Lineups!E:E,MATCH(B$2&amp;B7,Lineups!A:A&amp;Lineups!B:B,0)),"")</f>
        <v>James Cook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6</v>
      </c>
      <c r="J7">
        <f>IFERROR(INDEX('Weekly Stats_NEW'!I:I,MATCH(INDEX(data!$N:$N,MATCH($C7,data!$M:$M,0)),'Weekly Stats_NEW'!$B:$B,0)),"")</f>
        <v>20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9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3.33</v>
      </c>
      <c r="Z7" s="58">
        <f t="shared" si="3"/>
        <v>4.5</v>
      </c>
    </row>
    <row r="8" spans="1:37" x14ac:dyDescent="0.2">
      <c r="B8" t="s">
        <v>172</v>
      </c>
      <c r="C8" s="27" t="str" cm="1">
        <f t="array" ref="C8">IFERROR(INDEX(Lineups!E:E,MATCH(B$2&amp;B8,Lineups!A:A&amp;Lineups!B:B,0)),"")</f>
        <v>Tony Pollard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21</v>
      </c>
      <c r="J8">
        <f>IFERROR(INDEX('Weekly Stats_NEW'!I:I,MATCH(INDEX(data!$N:$N,MATCH($C8,data!$M:$M,0)),'Weekly Stats_NEW'!$B:$B,0)),"")</f>
        <v>102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22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4.8600000000000003</v>
      </c>
      <c r="Z8" s="58">
        <f t="shared" si="3"/>
        <v>11</v>
      </c>
    </row>
    <row r="9" spans="1:37" x14ac:dyDescent="0.2">
      <c r="B9" t="s">
        <v>176</v>
      </c>
      <c r="C9" s="27" t="str" cm="1">
        <f t="array" ref="C9">IFERROR(INDEX(Lineups!E:E,MATCH(B$2&amp;B9,Lineups!A:A&amp;Lineups!B:B,0)),"")</f>
        <v>Brock Bowers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3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49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3</v>
      </c>
      <c r="Z9" s="58">
        <f t="shared" si="3"/>
        <v>16.329999999999998</v>
      </c>
    </row>
    <row r="10" spans="1:37" x14ac:dyDescent="0.2">
      <c r="B10" t="s">
        <v>177</v>
      </c>
      <c r="C10" s="27" t="str" cm="1">
        <f t="array" ref="C10">IFERROR(INDEX(Lineups!E:E,MATCH(B$2&amp;B10,Lineups!A:A&amp;Lineups!B:B,0)),"")</f>
        <v>Travis Kelce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45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</v>
      </c>
    </row>
    <row r="11" spans="1:37" x14ac:dyDescent="0.2">
      <c r="B11" t="s">
        <v>178</v>
      </c>
      <c r="C11" s="27" t="str" cm="1">
        <f t="array" ref="C11">IFERROR(INDEX(Lineups!E:E,MATCH(B$2&amp;B11,Lineups!A:A&amp;Lineups!B:B,0)),"")</f>
        <v>Jordan Addison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8</v>
      </c>
      <c r="M11">
        <f>IFERROR(INDEX('Weekly Stats_NEW'!L:L,MATCH(INDEX(data!$N:$N,MATCH($C11,data!$M:$M,0)),'Weekly Stats_NEW'!$B:$B,0)),"")</f>
        <v>133</v>
      </c>
      <c r="N11">
        <f>IFERROR(INDEX('Weekly Stats_NEW'!M:M,MATCH(INDEX(data!$N:$N,MATCH($C11,data!$M:$M,0)),'Weekly Stats_NEW'!$B:$B,0)),"")</f>
        <v>3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16.63</v>
      </c>
    </row>
    <row r="12" spans="1:37" ht="13.5" thickBot="1" x14ac:dyDescent="0.25">
      <c r="B12" t="s">
        <v>182</v>
      </c>
      <c r="C12" s="27" t="str" cm="1">
        <f t="array" ref="C12">IFERROR(INDEX(Lineups!E:E,MATCH(B$2&amp;B12,Lineups!A:A&amp;Lineups!B:B,0)),"")</f>
        <v>Jake Elliott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2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38</v>
      </c>
      <c r="E13" s="49">
        <f t="shared" ref="E13:W13" si="5">SUM(E4:E12)</f>
        <v>62</v>
      </c>
      <c r="F13" s="49">
        <f t="shared" si="5"/>
        <v>320</v>
      </c>
      <c r="G13" s="49">
        <f t="shared" si="5"/>
        <v>4</v>
      </c>
      <c r="H13" s="49">
        <f t="shared" si="5"/>
        <v>2</v>
      </c>
      <c r="I13" s="49">
        <f t="shared" si="5"/>
        <v>54</v>
      </c>
      <c r="J13" s="49">
        <f t="shared" si="5"/>
        <v>270</v>
      </c>
      <c r="K13" s="49">
        <f t="shared" si="5"/>
        <v>1</v>
      </c>
      <c r="L13" s="49">
        <f t="shared" si="5"/>
        <v>26</v>
      </c>
      <c r="M13" s="49">
        <f t="shared" si="5"/>
        <v>323</v>
      </c>
      <c r="N13" s="49">
        <f t="shared" si="5"/>
        <v>4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2</v>
      </c>
      <c r="W13" s="49">
        <f t="shared" si="5"/>
        <v>0</v>
      </c>
      <c r="X13" s="57">
        <f>IFERROR(ROUND(D13/E13,3),0)</f>
        <v>0.61299999999999999</v>
      </c>
      <c r="Y13" s="59">
        <f>IFERROR(ROUND(J13/I13,2),0)</f>
        <v>5</v>
      </c>
      <c r="Z13" s="59">
        <f>IFERROR(ROUND(M13/L13,2),0)</f>
        <v>12.42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183</v>
      </c>
      <c r="C15" s="27" t="str" cm="1">
        <f t="array" ref="C15">IFERROR(INDEX(Lineups!E:E,MATCH(B$2&amp;B15,Lineups!A:A&amp;Lineups!B:B,0)),"")</f>
        <v>Titans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291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184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-2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8</v>
      </c>
      <c r="M20" s="7">
        <f t="shared" si="7"/>
        <v>4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32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2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1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6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5</v>
      </c>
      <c r="R25" s="7">
        <f t="shared" si="9"/>
        <v>1</v>
      </c>
      <c r="S25" s="7">
        <f t="shared" si="9"/>
        <v>1</v>
      </c>
      <c r="T25" s="7">
        <f t="shared" si="9"/>
        <v>2</v>
      </c>
      <c r="U25" s="7">
        <f t="shared" si="9"/>
        <v>0</v>
      </c>
      <c r="V25" s="7">
        <f t="shared" si="9"/>
        <v>-8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18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166</v>
      </c>
      <c r="C29" s="27" t="str" cm="1">
        <f t="array" ref="C29">IFERROR(INDEX(Lineups!E:E,MATCH(B$27&amp;B29,Lineups!A:A&amp;Lineups!B:B,0)),"")</f>
        <v>Sam Darnold</v>
      </c>
      <c r="D29">
        <f>IFERROR(INDEX('Weekly Stats_NEW'!C:C,MATCH(INDEX(data!$N:$N,MATCH($C29,data!$M:$M,0)),'Weekly Stats_NEW'!$B:$B,0)),"")</f>
        <v>22</v>
      </c>
      <c r="E29">
        <f>IFERROR(INDEX('Weekly Stats_NEW'!D:D,MATCH(INDEX(data!$N:$N,MATCH($C29,data!$M:$M,0)),'Weekly Stats_NEW'!$B:$B,0)),"")</f>
        <v>28</v>
      </c>
      <c r="F29">
        <f>IFERROR(INDEX('Weekly Stats_NEW'!E:E,MATCH(INDEX(data!$N:$N,MATCH($C29,data!$M:$M,0)),'Weekly Stats_NEW'!$B:$B,0)),"")</f>
        <v>347</v>
      </c>
      <c r="G29">
        <f>IFERROR(INDEX('Weekly Stats_NEW'!F:F,MATCH(INDEX(data!$N:$N,MATCH($C29,data!$M:$M,0)),'Weekly Stats_NEW'!$B:$B,0)),"")</f>
        <v>5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7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0.78600000000000003</v>
      </c>
      <c r="Y29" s="58">
        <f>IFERROR(ROUND(J29/I29,2),"")</f>
        <v>1.75</v>
      </c>
      <c r="Z29" s="58" t="str">
        <f>IFERROR(ROUND(M29/L29,2),"")</f>
        <v/>
      </c>
    </row>
    <row r="30" spans="1:32" x14ac:dyDescent="0.2">
      <c r="B30" t="s">
        <v>167</v>
      </c>
      <c r="C30" s="27" t="str" cm="1">
        <f t="array" ref="C30">IFERROR(INDEX(Lineups!E:E,MATCH(B$27&amp;B30,Lineups!A:A&amp;Lineups!B:B,0)),"")</f>
        <v>Mac Jones</v>
      </c>
      <c r="D30">
        <f>IFERROR(INDEX('Weekly Stats_NEW'!C:C,MATCH(INDEX(data!$N:$N,MATCH($C30,data!$M:$M,0)),'Weekly Stats_NEW'!$B:$B,0)),"")</f>
        <v>23</v>
      </c>
      <c r="E30">
        <f>IFERROR(INDEX('Weekly Stats_NEW'!D:D,MATCH(INDEX(data!$N:$N,MATCH($C30,data!$M:$M,0)),'Weekly Stats_NEW'!$B:$B,0)),"")</f>
        <v>31</v>
      </c>
      <c r="F30">
        <f>IFERROR(INDEX('Weekly Stats_NEW'!E:E,MATCH(INDEX(data!$N:$N,MATCH($C30,data!$M:$M,0)),'Weekly Stats_NEW'!$B:$B,0)),"")</f>
        <v>220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0.74199999999999999</v>
      </c>
      <c r="Y30" s="58">
        <f t="shared" ref="Y30:Y37" si="12">IFERROR(ROUND(J30/I30,2),"")</f>
        <v>1</v>
      </c>
      <c r="Z30" s="58" t="str">
        <f t="shared" ref="Z30:Z37" si="13">IFERROR(ROUND(M30/L30,2),"")</f>
        <v/>
      </c>
    </row>
    <row r="31" spans="1:32" x14ac:dyDescent="0.2">
      <c r="B31" t="s">
        <v>170</v>
      </c>
      <c r="C31" s="27" t="str" cm="1">
        <f t="array" ref="C31">IFERROR(INDEX(Lineups!E:E,MATCH(B$27&amp;B31,Lineups!A:A&amp;Lineups!B:B,0)),"")</f>
        <v>Kyren Williams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29</v>
      </c>
      <c r="J31">
        <f>IFERROR(INDEX('Weekly Stats_NEW'!I:I,MATCH(INDEX(data!$N:$N,MATCH($C31,data!$M:$M,0)),'Weekly Stats_NEW'!$B:$B,0)),"")</f>
        <v>87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</v>
      </c>
      <c r="Z31" s="58">
        <f t="shared" si="13"/>
        <v>5</v>
      </c>
    </row>
    <row r="32" spans="1:32" x14ac:dyDescent="0.2">
      <c r="B32" t="s">
        <v>171</v>
      </c>
      <c r="C32" s="27" t="str" cm="1">
        <f t="array" ref="C32">IFERROR(INDEX(Lineups!E:E,MATCH(B$27&amp;B32,Lineups!A:A&amp;Lineups!B:B,0)),"")</f>
        <v>Sean Tucker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3</v>
      </c>
      <c r="J32">
        <f>IFERROR(INDEX('Weekly Stats_NEW'!I:I,MATCH(INDEX(data!$N:$N,MATCH($C32,data!$M:$M,0)),'Weekly Stats_NEW'!$B:$B,0)),"")</f>
        <v>47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15.67</v>
      </c>
      <c r="Z32" s="58" t="str">
        <f t="shared" si="13"/>
        <v/>
      </c>
    </row>
    <row r="33" spans="1:37" x14ac:dyDescent="0.2">
      <c r="B33" t="s">
        <v>172</v>
      </c>
      <c r="C33" s="27" t="str" cm="1">
        <f t="array" ref="C33">IFERROR(INDEX(Lineups!E:E,MATCH(B$27&amp;B33,Lineups!A:A&amp;Lineups!B:B,0)),"")</f>
        <v>Cam Akers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5</v>
      </c>
      <c r="J33">
        <f>IFERROR(INDEX('Weekly Stats_NEW'!I:I,MATCH(INDEX(data!$N:$N,MATCH($C33,data!$M:$M,0)),'Weekly Stats_NEW'!$B:$B,0)),"")</f>
        <v>37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7.4</v>
      </c>
      <c r="Z33" s="58" t="str">
        <f t="shared" si="13"/>
        <v/>
      </c>
    </row>
    <row r="34" spans="1:37" x14ac:dyDescent="0.2">
      <c r="B34" t="s">
        <v>176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10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43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10</v>
      </c>
      <c r="Z34" s="58">
        <f t="shared" si="13"/>
        <v>8.6</v>
      </c>
    </row>
    <row r="35" spans="1:37" x14ac:dyDescent="0.2">
      <c r="B35" t="s">
        <v>177</v>
      </c>
      <c r="C35" s="27" t="str" cm="1">
        <f t="array" ref="C35">IFERROR(INDEX(Lineups!E:E,MATCH(B$27&amp;B35,Lineups!A:A&amp;Lineups!B:B,0)),"")</f>
        <v>Jerry Jeudy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64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12.8</v>
      </c>
    </row>
    <row r="36" spans="1:37" x14ac:dyDescent="0.2">
      <c r="B36" t="s">
        <v>178</v>
      </c>
      <c r="C36" s="27" t="str" cm="1">
        <f t="array" ref="C36">IFERROR(INDEX(Lineups!E:E,MATCH(B$27&amp;B36,Lineups!A:A&amp;Lineups!B:B,0)),"")</f>
        <v>Deebo Samuel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5</v>
      </c>
      <c r="J36">
        <f>IFERROR(INDEX('Weekly Stats_NEW'!I:I,MATCH(INDEX(data!$N:$N,MATCH($C36,data!$M:$M,0)),'Weekly Stats_NEW'!$B:$B,0)),"")</f>
        <v>13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22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2.6</v>
      </c>
      <c r="Z36" s="58">
        <f t="shared" si="13"/>
        <v>11</v>
      </c>
    </row>
    <row r="37" spans="1:37" ht="13.5" thickBot="1" x14ac:dyDescent="0.25">
      <c r="B37" t="s">
        <v>182</v>
      </c>
      <c r="C37" s="27" t="str" cm="1">
        <f t="array" ref="C37">IFERROR(INDEX(Lineups!E:E,MATCH(B$27&amp;B37,Lineups!A:A&amp;Lineups!B:B,0)),"")</f>
        <v>Anders Carlson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14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45</v>
      </c>
      <c r="E38" s="49">
        <f t="shared" ref="E38:W38" si="15">SUM(E29:E37)</f>
        <v>59</v>
      </c>
      <c r="F38" s="49">
        <f t="shared" si="15"/>
        <v>567</v>
      </c>
      <c r="G38" s="49">
        <f t="shared" si="15"/>
        <v>5</v>
      </c>
      <c r="H38" s="49">
        <f t="shared" si="15"/>
        <v>2</v>
      </c>
      <c r="I38" s="49">
        <f t="shared" si="15"/>
        <v>50</v>
      </c>
      <c r="J38" s="49">
        <f t="shared" si="15"/>
        <v>204</v>
      </c>
      <c r="K38" s="49">
        <f t="shared" si="15"/>
        <v>2</v>
      </c>
      <c r="L38" s="49">
        <f t="shared" si="15"/>
        <v>14</v>
      </c>
      <c r="M38" s="49">
        <f t="shared" si="15"/>
        <v>139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4</v>
      </c>
      <c r="R38" s="49">
        <f t="shared" si="15"/>
        <v>1</v>
      </c>
      <c r="S38" s="49">
        <f t="shared" si="15"/>
        <v>2</v>
      </c>
      <c r="T38" s="49">
        <f t="shared" si="15"/>
        <v>0</v>
      </c>
      <c r="U38" s="49">
        <f t="shared" si="15"/>
        <v>2</v>
      </c>
      <c r="V38" s="49">
        <f t="shared" si="15"/>
        <v>14</v>
      </c>
      <c r="W38" s="49">
        <f t="shared" si="15"/>
        <v>1</v>
      </c>
      <c r="X38" s="57">
        <f>IFERROR(ROUND(D38/E38,3),0)</f>
        <v>0.76300000000000001</v>
      </c>
      <c r="Y38" s="59">
        <f>IFERROR(ROUND(J38/I38,2),0)</f>
        <v>4.08</v>
      </c>
      <c r="Z38" s="59">
        <f>IFERROR(ROUND(M38/L38,2),0)</f>
        <v>9.93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183</v>
      </c>
      <c r="C40" s="27" t="str" cm="1">
        <f t="array" ref="C40">IFERROR(INDEX(Lineups!E:E,MATCH(B$27&amp;B40,Lineups!A:A&amp;Lineups!B:B,0)),"")</f>
        <v>Dolphins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402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184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186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187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190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191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192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196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197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198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201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202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184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186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187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190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191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192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196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197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198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201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202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184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166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22</v>
      </c>
      <c r="E4">
        <f>IFERROR(INDEX('Weekly Stats_NEW'!D:D,MATCH(INDEX(data!$N:$N,MATCH($C4,data!$M:$M,0)),'Weekly Stats_NEW'!$B:$B,0)),"")</f>
        <v>28</v>
      </c>
      <c r="F4">
        <f>IFERROR(INDEX('Weekly Stats_NEW'!E:E,MATCH(INDEX(data!$N:$N,MATCH($C4,data!$M:$M,0)),'Weekly Stats_NEW'!$B:$B,0)),"")</f>
        <v>347</v>
      </c>
      <c r="G4">
        <f>IFERROR(INDEX('Weekly Stats_NEW'!F:F,MATCH(INDEX(data!$N:$N,MATCH($C4,data!$M:$M,0)),'Weekly Stats_NEW'!$B:$B,0)),"")</f>
        <v>5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7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0.78600000000000003</v>
      </c>
      <c r="Y4" s="58">
        <f>IFERROR(ROUND(J4/I4,2),"")</f>
        <v>1.75</v>
      </c>
      <c r="Z4" s="58" t="str">
        <f>IFERROR(ROUND(M4/L4,2),"")</f>
        <v/>
      </c>
    </row>
    <row r="5" spans="1:37" x14ac:dyDescent="0.2">
      <c r="B5" t="s">
        <v>167</v>
      </c>
      <c r="C5" s="27" t="str" cm="1">
        <f t="array" ref="C5">IFERROR(INDEX(Lineups!E:E,MATCH(B$2&amp;B5,Lineups!A:A&amp;Lineups!B:B,0)),"")</f>
        <v>Mac Jones</v>
      </c>
      <c r="D5">
        <f>IFERROR(INDEX('Weekly Stats_NEW'!C:C,MATCH(INDEX(data!$N:$N,MATCH($C5,data!$M:$M,0)),'Weekly Stats_NEW'!$B:$B,0)),"")</f>
        <v>23</v>
      </c>
      <c r="E5">
        <f>IFERROR(INDEX('Weekly Stats_NEW'!D:D,MATCH(INDEX(data!$N:$N,MATCH($C5,data!$M:$M,0)),'Weekly Stats_NEW'!$B:$B,0)),"")</f>
        <v>31</v>
      </c>
      <c r="F5">
        <f>IFERROR(INDEX('Weekly Stats_NEW'!E:E,MATCH(INDEX(data!$N:$N,MATCH($C5,data!$M:$M,0)),'Weekly Stats_NEW'!$B:$B,0)),"")</f>
        <v>220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0.74199999999999999</v>
      </c>
      <c r="Y5" s="58">
        <f t="shared" ref="Y5:Y12" si="2">IFERROR(ROUND(J5/I5,2),"")</f>
        <v>1</v>
      </c>
      <c r="Z5" s="58" t="str">
        <f t="shared" ref="Z5:Z12" si="3">IFERROR(ROUND(M5/L5,2),"")</f>
        <v/>
      </c>
    </row>
    <row r="6" spans="1:37" x14ac:dyDescent="0.2">
      <c r="B6" t="s">
        <v>170</v>
      </c>
      <c r="C6" s="27" t="str" cm="1">
        <f t="array" ref="C6">IFERROR(INDEX(Lineups!E:E,MATCH(B$2&amp;B6,Lineups!A:A&amp;Lineups!B:B,0)),"")</f>
        <v>Kyren Williams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29</v>
      </c>
      <c r="J6">
        <f>IFERROR(INDEX('Weekly Stats_NEW'!I:I,MATCH(INDEX(data!$N:$N,MATCH($C6,data!$M:$M,0)),'Weekly Stats_NEW'!$B:$B,0)),"")</f>
        <v>87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</v>
      </c>
      <c r="Z6" s="58">
        <f t="shared" si="3"/>
        <v>5</v>
      </c>
    </row>
    <row r="7" spans="1:37" x14ac:dyDescent="0.2">
      <c r="B7" t="s">
        <v>171</v>
      </c>
      <c r="C7" s="27" t="str" cm="1">
        <f t="array" ref="C7">IFERROR(INDEX(Lineups!E:E,MATCH(B$2&amp;B7,Lineups!A:A&amp;Lineups!B:B,0)),"")</f>
        <v>Sean Tucker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3</v>
      </c>
      <c r="J7">
        <f>IFERROR(INDEX('Weekly Stats_NEW'!I:I,MATCH(INDEX(data!$N:$N,MATCH($C7,data!$M:$M,0)),'Weekly Stats_NEW'!$B:$B,0)),"")</f>
        <v>47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15.67</v>
      </c>
      <c r="Z7" s="58" t="str">
        <f t="shared" si="3"/>
        <v/>
      </c>
    </row>
    <row r="8" spans="1:37" x14ac:dyDescent="0.2">
      <c r="B8" t="s">
        <v>172</v>
      </c>
      <c r="C8" s="27" t="str" cm="1">
        <f t="array" ref="C8">IFERROR(INDEX(Lineups!E:E,MATCH(B$2&amp;B8,Lineups!A:A&amp;Lineups!B:B,0)),"")</f>
        <v>Cam Akers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5</v>
      </c>
      <c r="J8">
        <f>IFERROR(INDEX('Weekly Stats_NEW'!I:I,MATCH(INDEX(data!$N:$N,MATCH($C8,data!$M:$M,0)),'Weekly Stats_NEW'!$B:$B,0)),"")</f>
        <v>37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7.4</v>
      </c>
      <c r="Z8" s="58" t="str">
        <f t="shared" si="3"/>
        <v/>
      </c>
    </row>
    <row r="9" spans="1:37" x14ac:dyDescent="0.2">
      <c r="B9" t="s">
        <v>176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10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43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10</v>
      </c>
      <c r="Z9" s="58">
        <f t="shared" si="3"/>
        <v>8.6</v>
      </c>
    </row>
    <row r="10" spans="1:37" x14ac:dyDescent="0.2">
      <c r="B10" t="s">
        <v>177</v>
      </c>
      <c r="C10" s="27" t="str" cm="1">
        <f t="array" ref="C10">IFERROR(INDEX(Lineups!E:E,MATCH(B$2&amp;B10,Lineups!A:A&amp;Lineups!B:B,0)),"")</f>
        <v>Jerry Jeudy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64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12.8</v>
      </c>
    </row>
    <row r="11" spans="1:37" x14ac:dyDescent="0.2">
      <c r="B11" t="s">
        <v>178</v>
      </c>
      <c r="C11" s="27" t="str" cm="1">
        <f t="array" ref="C11">IFERROR(INDEX(Lineups!E:E,MATCH(B$2&amp;B11,Lineups!A:A&amp;Lineups!B:B,0)),"")</f>
        <v>Deebo Samuel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5</v>
      </c>
      <c r="J11">
        <f>IFERROR(INDEX('Weekly Stats_NEW'!I:I,MATCH(INDEX(data!$N:$N,MATCH($C11,data!$M:$M,0)),'Weekly Stats_NEW'!$B:$B,0)),"")</f>
        <v>13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22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2.6</v>
      </c>
      <c r="Z11" s="58">
        <f t="shared" si="3"/>
        <v>11</v>
      </c>
    </row>
    <row r="12" spans="1:37" ht="13.5" thickBot="1" x14ac:dyDescent="0.25">
      <c r="B12" t="s">
        <v>182</v>
      </c>
      <c r="C12" s="27" t="str" cm="1">
        <f t="array" ref="C12">IFERROR(INDEX(Lineups!E:E,MATCH(B$2&amp;B12,Lineups!A:A&amp;Lineups!B:B,0)),"")</f>
        <v>Anders Carlson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14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45</v>
      </c>
      <c r="E13" s="49">
        <f t="shared" ref="E13:W13" si="5">SUM(E4:E12)</f>
        <v>59</v>
      </c>
      <c r="F13" s="49">
        <f t="shared" si="5"/>
        <v>567</v>
      </c>
      <c r="G13" s="49">
        <f t="shared" si="5"/>
        <v>5</v>
      </c>
      <c r="H13" s="49">
        <f t="shared" si="5"/>
        <v>2</v>
      </c>
      <c r="I13" s="49">
        <f t="shared" si="5"/>
        <v>50</v>
      </c>
      <c r="J13" s="49">
        <f t="shared" si="5"/>
        <v>204</v>
      </c>
      <c r="K13" s="49">
        <f t="shared" si="5"/>
        <v>2</v>
      </c>
      <c r="L13" s="49">
        <f t="shared" si="5"/>
        <v>14</v>
      </c>
      <c r="M13" s="49">
        <f t="shared" si="5"/>
        <v>139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4</v>
      </c>
      <c r="R13" s="49">
        <f t="shared" si="5"/>
        <v>1</v>
      </c>
      <c r="S13" s="49">
        <f t="shared" si="5"/>
        <v>2</v>
      </c>
      <c r="T13" s="49">
        <f t="shared" si="5"/>
        <v>0</v>
      </c>
      <c r="U13" s="49">
        <f t="shared" si="5"/>
        <v>2</v>
      </c>
      <c r="V13" s="49">
        <f t="shared" si="5"/>
        <v>14</v>
      </c>
      <c r="W13" s="49">
        <f t="shared" si="5"/>
        <v>1</v>
      </c>
      <c r="X13" s="57">
        <f>IFERROR(ROUND(D13/E13,3),0)</f>
        <v>0.76300000000000001</v>
      </c>
      <c r="Y13" s="59">
        <f>IFERROR(ROUND(J13/I13,2),0)</f>
        <v>4.08</v>
      </c>
      <c r="Z13" s="59">
        <f>IFERROR(ROUND(M13/L13,2),0)</f>
        <v>9.93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183</v>
      </c>
      <c r="C15" s="27" t="str" cm="1">
        <f t="array" ref="C15">IFERROR(INDEX(Lineups!E:E,MATCH(B$2&amp;B15,Lineups!A:A&amp;Lineups!B:B,0)),"")</f>
        <v>Dolphins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402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184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6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5</v>
      </c>
      <c r="R20" s="7">
        <f t="shared" si="7"/>
        <v>1</v>
      </c>
      <c r="S20" s="7">
        <f t="shared" si="7"/>
        <v>1</v>
      </c>
      <c r="T20" s="7">
        <f t="shared" si="7"/>
        <v>2</v>
      </c>
      <c r="U20" s="7">
        <f t="shared" si="7"/>
        <v>0</v>
      </c>
      <c r="V20" s="7">
        <f t="shared" si="7"/>
        <v>-8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18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18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1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2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8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166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14</v>
      </c>
      <c r="E29">
        <f>IFERROR(INDEX('Weekly Stats_NEW'!D:D,MATCH(INDEX(data!$N:$N,MATCH($C29,data!$M:$M,0)),'Weekly Stats_NEW'!$B:$B,0)),"")</f>
        <v>21</v>
      </c>
      <c r="F29">
        <f>IFERROR(INDEX('Weekly Stats_NEW'!E:E,MATCH(INDEX(data!$N:$N,MATCH($C29,data!$M:$M,0)),'Weekly Stats_NEW'!$B:$B,0)),"")</f>
        <v>108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8</v>
      </c>
      <c r="J29">
        <f>IFERROR(INDEX('Weekly Stats_NEW'!I:I,MATCH(INDEX(data!$N:$N,MATCH($C29,data!$M:$M,0)),'Weekly Stats_NEW'!$B:$B,0)),"")</f>
        <v>59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0.66700000000000004</v>
      </c>
      <c r="Y29" s="58">
        <f>IFERROR(ROUND(J29/I29,2),"")</f>
        <v>7.38</v>
      </c>
      <c r="Z29" s="58" t="str">
        <f>IFERROR(ROUND(M29/L29,2),"")</f>
        <v/>
      </c>
    </row>
    <row r="30" spans="1:32" x14ac:dyDescent="0.2">
      <c r="B30" t="s">
        <v>167</v>
      </c>
      <c r="C30" s="27" t="str" cm="1">
        <f t="array" ref="C30">IFERROR(INDEX(Lineups!E:E,MATCH(B$27&amp;B30,Lineups!A:A&amp;Lineups!B:B,0)),"")</f>
        <v>Jameis Winston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41</v>
      </c>
      <c r="F30">
        <f>IFERROR(INDEX('Weekly Stats_NEW'!E:E,MATCH(INDEX(data!$N:$N,MATCH($C30,data!$M:$M,0)),'Weekly Stats_NEW'!$B:$B,0)),"")</f>
        <v>212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28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0.58499999999999996</v>
      </c>
      <c r="Y30" s="58">
        <f t="shared" ref="Y30:Y37" si="12">IFERROR(ROUND(J30/I30,2),"")</f>
        <v>7</v>
      </c>
      <c r="Z30" s="58" t="str">
        <f t="shared" ref="Z30:Z37" si="13">IFERROR(ROUND(M30/L30,2),"")</f>
        <v/>
      </c>
    </row>
    <row r="31" spans="1:32" x14ac:dyDescent="0.2">
      <c r="B31" t="s">
        <v>170</v>
      </c>
      <c r="C31" s="27" t="str" cm="1">
        <f t="array" ref="C31">IFERROR(INDEX(Lineups!E:E,MATCH(B$27&amp;B31,Lineups!A:A&amp;Lineups!B:B,0)),"")</f>
        <v>Chase Brown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58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6</v>
      </c>
      <c r="M31">
        <f>IFERROR(INDEX('Weekly Stats_NEW'!L:L,MATCH(INDEX(data!$N:$N,MATCH($C31,data!$M:$M,0)),'Weekly Stats_NEW'!$B:$B,0)),"")</f>
        <v>65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4.1399999999999997</v>
      </c>
      <c r="Z31" s="58">
        <f t="shared" si="13"/>
        <v>10.83</v>
      </c>
    </row>
    <row r="32" spans="1:32" x14ac:dyDescent="0.2">
      <c r="B32" t="s">
        <v>171</v>
      </c>
      <c r="C32" s="27" t="str" cm="1">
        <f t="array" ref="C32">IFERROR(INDEX(Lineups!E:E,MATCH(B$27&amp;B32,Lineups!A:A&amp;Lineups!B:B,0)),"")</f>
        <v>James Cook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6</v>
      </c>
      <c r="J32">
        <f>IFERROR(INDEX('Weekly Stats_NEW'!I:I,MATCH(INDEX(data!$N:$N,MATCH($C32,data!$M:$M,0)),'Weekly Stats_NEW'!$B:$B,0)),"")</f>
        <v>20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9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3.33</v>
      </c>
      <c r="Z32" s="58">
        <f t="shared" si="13"/>
        <v>4.5</v>
      </c>
    </row>
    <row r="33" spans="1:37" x14ac:dyDescent="0.2">
      <c r="B33" t="s">
        <v>172</v>
      </c>
      <c r="C33" s="27" t="str" cm="1">
        <f t="array" ref="C33">IFERROR(INDEX(Lineups!E:E,MATCH(B$27&amp;B33,Lineups!A:A&amp;Lineups!B:B,0)),"")</f>
        <v>Tony Pollard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21</v>
      </c>
      <c r="J33">
        <f>IFERROR(INDEX('Weekly Stats_NEW'!I:I,MATCH(INDEX(data!$N:$N,MATCH($C33,data!$M:$M,0)),'Weekly Stats_NEW'!$B:$B,0)),"")</f>
        <v>102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22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4.8600000000000003</v>
      </c>
      <c r="Z33" s="58">
        <f t="shared" si="13"/>
        <v>11</v>
      </c>
    </row>
    <row r="34" spans="1:37" x14ac:dyDescent="0.2">
      <c r="B34" t="s">
        <v>176</v>
      </c>
      <c r="C34" s="27" t="str" cm="1">
        <f t="array" ref="C34">IFERROR(INDEX(Lineups!E:E,MATCH(B$27&amp;B34,Lineups!A:A&amp;Lineups!B:B,0)),"")</f>
        <v>Brock Bowers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3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49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3</v>
      </c>
      <c r="Z34" s="58">
        <f t="shared" si="13"/>
        <v>16.329999999999998</v>
      </c>
    </row>
    <row r="35" spans="1:37" x14ac:dyDescent="0.2">
      <c r="B35" t="s">
        <v>177</v>
      </c>
      <c r="C35" s="27" t="str" cm="1">
        <f t="array" ref="C35">IFERROR(INDEX(Lineups!E:E,MATCH(B$27&amp;B35,Lineups!A:A&amp;Lineups!B:B,0)),"")</f>
        <v>Travis Kelce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45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</v>
      </c>
    </row>
    <row r="36" spans="1:37" x14ac:dyDescent="0.2">
      <c r="B36" t="s">
        <v>178</v>
      </c>
      <c r="C36" s="27" t="str" cm="1">
        <f t="array" ref="C36">IFERROR(INDEX(Lineups!E:E,MATCH(B$27&amp;B36,Lineups!A:A&amp;Lineups!B:B,0)),"")</f>
        <v>Jordan Addison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8</v>
      </c>
      <c r="M36">
        <f>IFERROR(INDEX('Weekly Stats_NEW'!L:L,MATCH(INDEX(data!$N:$N,MATCH($C36,data!$M:$M,0)),'Weekly Stats_NEW'!$B:$B,0)),"")</f>
        <v>133</v>
      </c>
      <c r="N36">
        <f>IFERROR(INDEX('Weekly Stats_NEW'!M:M,MATCH(INDEX(data!$N:$N,MATCH($C36,data!$M:$M,0)),'Weekly Stats_NEW'!$B:$B,0)),"")</f>
        <v>3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16.63</v>
      </c>
    </row>
    <row r="37" spans="1:37" ht="13.5" thickBot="1" x14ac:dyDescent="0.25">
      <c r="B37" t="s">
        <v>182</v>
      </c>
      <c r="C37" s="27" t="str" cm="1">
        <f t="array" ref="C37">IFERROR(INDEX(Lineups!E:E,MATCH(B$27&amp;B37,Lineups!A:A&amp;Lineups!B:B,0)),"")</f>
        <v>Jake Elliott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2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38</v>
      </c>
      <c r="E38" s="49">
        <f t="shared" ref="E38:W38" si="15">SUM(E29:E37)</f>
        <v>62</v>
      </c>
      <c r="F38" s="49">
        <f t="shared" si="15"/>
        <v>320</v>
      </c>
      <c r="G38" s="49">
        <f t="shared" si="15"/>
        <v>4</v>
      </c>
      <c r="H38" s="49">
        <f t="shared" si="15"/>
        <v>2</v>
      </c>
      <c r="I38" s="49">
        <f t="shared" si="15"/>
        <v>54</v>
      </c>
      <c r="J38" s="49">
        <f t="shared" si="15"/>
        <v>270</v>
      </c>
      <c r="K38" s="49">
        <f t="shared" si="15"/>
        <v>1</v>
      </c>
      <c r="L38" s="49">
        <f t="shared" si="15"/>
        <v>26</v>
      </c>
      <c r="M38" s="49">
        <f t="shared" si="15"/>
        <v>323</v>
      </c>
      <c r="N38" s="49">
        <f t="shared" si="15"/>
        <v>4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2</v>
      </c>
      <c r="W38" s="49">
        <f t="shared" si="15"/>
        <v>0</v>
      </c>
      <c r="X38" s="57">
        <f>IFERROR(ROUND(D38/E38,3),0)</f>
        <v>0.61299999999999999</v>
      </c>
      <c r="Y38" s="59">
        <f>IFERROR(ROUND(J38/I38,2),0)</f>
        <v>5</v>
      </c>
      <c r="Z38" s="59">
        <f>IFERROR(ROUND(M38/L38,2),0)</f>
        <v>12.42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183</v>
      </c>
      <c r="C40" s="27" t="str" cm="1">
        <f t="array" ref="C40">IFERROR(INDEX(Lineups!E:E,MATCH(B$27&amp;B40,Lineups!A:A&amp;Lineups!B:B,0)),"")</f>
        <v>Titans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291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184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-2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186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187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190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191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192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196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197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198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201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202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184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186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187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190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191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192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196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197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198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201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202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184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166</v>
      </c>
      <c r="C4" s="27" t="str" cm="1">
        <f t="array" ref="C4">IFERROR(INDEX(Lineups!E:E,MATCH(B$2&amp;B4,Lineups!A:A&amp;Lineups!B:B,0)),"")</f>
        <v>Brock Purdy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25</v>
      </c>
      <c r="F4">
        <f>IFERROR(INDEX('Weekly Stats_NEW'!E:E,MATCH(INDEX(data!$N:$N,MATCH($C4,data!$M:$M,0)),'Weekly Stats_NEW'!$B:$B,0)),"")</f>
        <v>325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11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</v>
      </c>
      <c r="Y4" s="58">
        <f>IFERROR(ROUND(J4/I4,2),"")</f>
        <v>2.2000000000000002</v>
      </c>
      <c r="Z4" s="58" t="str">
        <f>IFERROR(ROUND(M4/L4,2),"")</f>
        <v/>
      </c>
    </row>
    <row r="5" spans="1:37" x14ac:dyDescent="0.2">
      <c r="B5" t="s">
        <v>167</v>
      </c>
      <c r="C5" s="27" t="str" cm="1">
        <f t="array" ref="C5">IFERROR(INDEX(Lineups!E:E,MATCH(B$2&amp;B5,Lineups!A:A&amp;Lineups!B:B,0)),"")</f>
        <v>Geno Smith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30</v>
      </c>
      <c r="F5">
        <f>IFERROR(INDEX('Weekly Stats_NEW'!E:E,MATCH(INDEX(data!$N:$N,MATCH($C5,data!$M:$M,0)),'Weekly Stats_NEW'!$B:$B,0)),"")</f>
        <v>233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0.8</v>
      </c>
      <c r="Y5" s="58">
        <f t="shared" ref="Y5:Y12" si="2">IFERROR(ROUND(J5/I5,2),"")</f>
        <v>0</v>
      </c>
      <c r="Z5" s="58" t="str">
        <f t="shared" ref="Z5:Z12" si="3">IFERROR(ROUND(M5/L5,2),"")</f>
        <v/>
      </c>
    </row>
    <row r="6" spans="1:37" x14ac:dyDescent="0.2">
      <c r="B6" t="s">
        <v>170</v>
      </c>
      <c r="C6" s="27" t="str" cm="1">
        <f t="array" ref="C6">IFERROR(INDEX(Lineups!E:E,MATCH(B$2&amp;B6,Lineups!A:A&amp;Lineups!B:B,0)),"")</f>
        <v>Alvin Kamara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17</v>
      </c>
      <c r="J6">
        <f>IFERROR(INDEX('Weekly Stats_NEW'!I:I,MATCH(INDEX(data!$N:$N,MATCH($C6,data!$M:$M,0)),'Weekly Stats_NEW'!$B:$B,0)),"")</f>
        <v>44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5</v>
      </c>
      <c r="M6">
        <f>IFERROR(INDEX('Weekly Stats_NEW'!L:L,MATCH(INDEX(data!$N:$N,MATCH($C6,data!$M:$M,0)),'Weekly Stats_NEW'!$B:$B,0)),"")</f>
        <v>35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2.59</v>
      </c>
      <c r="Z6" s="58">
        <f t="shared" si="3"/>
        <v>7</v>
      </c>
    </row>
    <row r="7" spans="1:37" x14ac:dyDescent="0.2">
      <c r="B7" t="s">
        <v>171</v>
      </c>
      <c r="C7" s="27" t="str" cm="1">
        <f t="array" ref="C7">IFERROR(INDEX(Lineups!E:E,MATCH(B$2&amp;B7,Lineups!A:A&amp;Lineups!B:B,0)),"")</f>
        <v>Rachaad White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17</v>
      </c>
      <c r="J7">
        <f>IFERROR(INDEX('Weekly Stats_NEW'!I:I,MATCH(INDEX(data!$N:$N,MATCH($C7,data!$M:$M,0)),'Weekly Stats_NEW'!$B:$B,0)),"")</f>
        <v>90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19</v>
      </c>
      <c r="N7">
        <f>IFERROR(INDEX('Weekly Stats_NEW'!M:M,MATCH(INDEX(data!$N:$N,MATCH($C7,data!$M:$M,0)),'Weekly Stats_NEW'!$B:$B,0)),"")</f>
        <v>1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5.29</v>
      </c>
      <c r="Z7" s="58">
        <f t="shared" si="3"/>
        <v>9.5</v>
      </c>
    </row>
    <row r="8" spans="1:37" x14ac:dyDescent="0.2">
      <c r="B8" t="s">
        <v>172</v>
      </c>
      <c r="C8" s="27" t="str" cm="1">
        <f t="array" ref="C8">IFERROR(INDEX(Lineups!E:E,MATCH(B$2&amp;B8,Lineups!A:A&amp;Lineups!B:B,0)),"")</f>
        <v>Sincere McCormick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15</v>
      </c>
      <c r="J8">
        <f>IFERROR(INDEX('Weekly Stats_NEW'!I:I,MATCH(INDEX(data!$N:$N,MATCH($C8,data!$M:$M,0)),'Weekly Stats_NEW'!$B:$B,0)),"")</f>
        <v>78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5.2</v>
      </c>
      <c r="Z8" s="58">
        <f t="shared" si="3"/>
        <v>5.5</v>
      </c>
    </row>
    <row r="9" spans="1:37" x14ac:dyDescent="0.2">
      <c r="B9" t="s">
        <v>176</v>
      </c>
      <c r="C9" s="27" t="str" cm="1">
        <f t="array" ref="C9">IFERROR(INDEX(Lineups!E:E,MATCH(B$2&amp;B9,Lineups!A:A&amp;Lineups!B:B,0)),"")</f>
        <v>Ja'Marr Chase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14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14</v>
      </c>
      <c r="M9">
        <f>IFERROR(INDEX('Weekly Stats_NEW'!L:L,MATCH(INDEX(data!$N:$N,MATCH($C9,data!$M:$M,0)),'Weekly Stats_NEW'!$B:$B,0)),"")</f>
        <v>177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14</v>
      </c>
      <c r="Z9" s="58">
        <f t="shared" si="3"/>
        <v>12.64</v>
      </c>
    </row>
    <row r="10" spans="1:37" x14ac:dyDescent="0.2">
      <c r="B10" t="s">
        <v>177</v>
      </c>
      <c r="C10" s="27" t="str" cm="1">
        <f t="array" ref="C10">IFERROR(INDEX(Lineups!E:E,MATCH(B$2&amp;B10,Lineups!A:A&amp;Lineups!B:B,0)),"")</f>
        <v>Tyreek Hill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6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10</v>
      </c>
      <c r="M10">
        <f>IFERROR(INDEX('Weekly Stats_NEW'!L:L,MATCH(INDEX(data!$N:$N,MATCH($C10,data!$M:$M,0)),'Weekly Stats_NEW'!$B:$B,0)),"")</f>
        <v>115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6</v>
      </c>
      <c r="Z10" s="58">
        <f t="shared" si="3"/>
        <v>11.5</v>
      </c>
    </row>
    <row r="11" spans="1:37" x14ac:dyDescent="0.2">
      <c r="B11" t="s">
        <v>178</v>
      </c>
      <c r="C11" s="27" t="str" cm="1">
        <f t="array" ref="C11">IFERROR(INDEX(Lineups!E:E,MATCH(B$2&amp;B11,Lineups!A:A&amp;Lineups!B:B,0)),"")</f>
        <v>Nick Westbrook-Ikhine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19</v>
      </c>
    </row>
    <row r="12" spans="1:37" ht="13.5" thickBot="1" x14ac:dyDescent="0.25">
      <c r="B12" t="s">
        <v>182</v>
      </c>
      <c r="C12" s="27" t="str" cm="1">
        <f t="array" ref="C12">IFERROR(INDEX(Lineups!E:E,MATCH(B$2&amp;B12,Lineups!A:A&amp;Lineups!B:B,0)),"")</f>
        <v>Cameron Dicker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5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44</v>
      </c>
      <c r="E13" s="49">
        <f t="shared" ref="E13:W13" si="5">SUM(E4:E12)</f>
        <v>55</v>
      </c>
      <c r="F13" s="49">
        <f t="shared" si="5"/>
        <v>558</v>
      </c>
      <c r="G13" s="49">
        <f t="shared" si="5"/>
        <v>3</v>
      </c>
      <c r="H13" s="49">
        <f t="shared" si="5"/>
        <v>0</v>
      </c>
      <c r="I13" s="49">
        <f t="shared" si="5"/>
        <v>57</v>
      </c>
      <c r="J13" s="49">
        <f t="shared" si="5"/>
        <v>243</v>
      </c>
      <c r="K13" s="49">
        <f t="shared" si="5"/>
        <v>1</v>
      </c>
      <c r="L13" s="49">
        <f t="shared" si="5"/>
        <v>34</v>
      </c>
      <c r="M13" s="49">
        <f t="shared" si="5"/>
        <v>376</v>
      </c>
      <c r="N13" s="49">
        <f t="shared" si="5"/>
        <v>4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5</v>
      </c>
      <c r="W13" s="49">
        <f t="shared" si="5"/>
        <v>0</v>
      </c>
      <c r="X13" s="57">
        <f>IFERROR(ROUND(D13/E13,3),0)</f>
        <v>0.8</v>
      </c>
      <c r="Y13" s="59">
        <f>IFERROR(ROUND(J13/I13,2),0)</f>
        <v>4.26</v>
      </c>
      <c r="Z13" s="59">
        <f>IFERROR(ROUND(M13/L13,2),0)</f>
        <v>11.06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183</v>
      </c>
      <c r="C15" s="27" t="str" cm="1">
        <f t="array" ref="C15">IFERROR(INDEX(Lineups!E:E,MATCH(B$2&amp;B15,Lineups!A:A&amp;Lineups!B:B,0)),"")</f>
        <v>Bengals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322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184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6</v>
      </c>
      <c r="I20" s="7">
        <f t="shared" si="6"/>
        <v>0</v>
      </c>
      <c r="J20" s="7">
        <f>SUM(J21:J22)</f>
        <v>5</v>
      </c>
      <c r="K20" s="7">
        <f t="shared" ref="K20:Y20" si="7">SUM(K21:K22)</f>
        <v>9</v>
      </c>
      <c r="L20" s="7">
        <f t="shared" si="7"/>
        <v>8</v>
      </c>
      <c r="M20" s="7">
        <f t="shared" si="7"/>
        <v>0</v>
      </c>
      <c r="N20" s="7">
        <f t="shared" si="7"/>
        <v>4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34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2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2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2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8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8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-3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21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166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33</v>
      </c>
      <c r="E29">
        <f>IFERROR(INDEX('Weekly Stats_NEW'!D:D,MATCH(INDEX(data!$N:$N,MATCH($C29,data!$M:$M,0)),'Weekly Stats_NEW'!$B:$B,0)),"")</f>
        <v>44</v>
      </c>
      <c r="F29">
        <f>IFERROR(INDEX('Weekly Stats_NEW'!E:E,MATCH(INDEX(data!$N:$N,MATCH($C29,data!$M:$M,0)),'Weekly Stats_NEW'!$B:$B,0)),"")</f>
        <v>369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-2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0.75</v>
      </c>
      <c r="Y29" s="58">
        <f>IFERROR(ROUND(J29/I29,2),"")</f>
        <v>-1</v>
      </c>
      <c r="Z29" s="58" t="str">
        <f>IFERROR(ROUND(M29/L29,2),"")</f>
        <v/>
      </c>
    </row>
    <row r="30" spans="1:32" x14ac:dyDescent="0.2">
      <c r="B30" t="s">
        <v>167</v>
      </c>
      <c r="C30" s="27" t="str" cm="1">
        <f t="array" ref="C30">IFERROR(INDEX(Lineups!E:E,MATCH(B$27&amp;B30,Lineups!A:A&amp;Lineups!B:B,0)),"")</f>
        <v>Aaron Rodgers</v>
      </c>
      <c r="D30">
        <f>IFERROR(INDEX('Weekly Stats_NEW'!C:C,MATCH(INDEX(data!$N:$N,MATCH($C30,data!$M:$M,0)),'Weekly Stats_NEW'!$B:$B,0)),"")</f>
        <v>27</v>
      </c>
      <c r="E30">
        <f>IFERROR(INDEX('Weekly Stats_NEW'!D:D,MATCH(INDEX(data!$N:$N,MATCH($C30,data!$M:$M,0)),'Weekly Stats_NEW'!$B:$B,0)),"")</f>
        <v>39</v>
      </c>
      <c r="F30">
        <f>IFERROR(INDEX('Weekly Stats_NEW'!E:E,MATCH(INDEX(data!$N:$N,MATCH($C30,data!$M:$M,0)),'Weekly Stats_NEW'!$B:$B,0)),"")</f>
        <v>339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0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0.69199999999999995</v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170</v>
      </c>
      <c r="C31" s="27" t="str" cm="1">
        <f t="array" ref="C31">IFERROR(INDEX(Lineups!E:E,MATCH(B$27&amp;B31,Lineups!A:A&amp;Lineups!B:B,0)),"")</f>
        <v>Josh Jacobs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18</v>
      </c>
      <c r="J31">
        <f>IFERROR(INDEX('Weekly Stats_NEW'!I:I,MATCH(INDEX(data!$N:$N,MATCH($C31,data!$M:$M,0)),'Weekly Stats_NEW'!$B:$B,0)),"")</f>
        <v>66</v>
      </c>
      <c r="K31">
        <f>IFERROR(INDEX('Weekly Stats_NEW'!J:J,MATCH(INDEX(data!$N:$N,MATCH($C31,data!$M:$M,0)),'Weekly Stats_NEW'!$B:$B,0)),"")</f>
        <v>3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3.67</v>
      </c>
      <c r="Z31" s="58" t="str">
        <f t="shared" si="13"/>
        <v/>
      </c>
    </row>
    <row r="32" spans="1:32" x14ac:dyDescent="0.2">
      <c r="B32" t="s">
        <v>171</v>
      </c>
      <c r="C32" s="27" t="str" cm="1">
        <f t="array" ref="C32">IFERROR(INDEX(Lineups!E:E,MATCH(B$27&amp;B32,Lineups!A:A&amp;Lineups!B:B,0)),"")</f>
        <v>Chuba Hubbard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26</v>
      </c>
      <c r="J32">
        <f>IFERROR(INDEX('Weekly Stats_NEW'!I:I,MATCH(INDEX(data!$N:$N,MATCH($C32,data!$M:$M,0)),'Weekly Stats_NEW'!$B:$B,0)),"")</f>
        <v>92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15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3.54</v>
      </c>
      <c r="Z32" s="58">
        <f t="shared" si="13"/>
        <v>3.75</v>
      </c>
    </row>
    <row r="33" spans="1:37" x14ac:dyDescent="0.2">
      <c r="B33" t="s">
        <v>172</v>
      </c>
      <c r="C33" s="27" t="str" cm="1">
        <f t="array" ref="C33">IFERROR(INDEX(Lineups!E:E,MATCH(B$27&amp;B33,Lineups!A:A&amp;Lineups!B:B,0)),"")</f>
        <v>Tank Bigsby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18</v>
      </c>
      <c r="J33">
        <f>IFERROR(INDEX('Weekly Stats_NEW'!I:I,MATCH(INDEX(data!$N:$N,MATCH($C33,data!$M:$M,0)),'Weekly Stats_NEW'!$B:$B,0)),"")</f>
        <v>55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7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3.06</v>
      </c>
      <c r="Z33" s="58">
        <f t="shared" si="13"/>
        <v>7</v>
      </c>
    </row>
    <row r="34" spans="1:37" x14ac:dyDescent="0.2">
      <c r="B34" t="s">
        <v>176</v>
      </c>
      <c r="C34" s="27" t="str" cm="1">
        <f t="array" ref="C34">IFERROR(INDEX(Lineups!E:E,MATCH(B$27&amp;B34,Lineups!A:A&amp;Lineups!B:B,0)),"")</f>
        <v>Mike Evans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69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17.25</v>
      </c>
    </row>
    <row r="35" spans="1:37" x14ac:dyDescent="0.2">
      <c r="B35" t="s">
        <v>177</v>
      </c>
      <c r="C35" s="27" t="str" cm="1">
        <f t="array" ref="C35">IFERROR(INDEX(Lineups!E:E,MATCH(B$27&amp;B35,Lineups!A:A&amp;Lineups!B:B,0)),"")</f>
        <v>Garrett Wilson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114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16.29</v>
      </c>
    </row>
    <row r="36" spans="1:37" x14ac:dyDescent="0.2">
      <c r="B36" t="s">
        <v>178</v>
      </c>
      <c r="C36" s="27" t="str" cm="1">
        <f t="array" ref="C36">IFERROR(INDEX(Lineups!E:E,MATCH(B$27&amp;B36,Lineups!A:A&amp;Lineups!B:B,0)),"")</f>
        <v>Brian Thomas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8</v>
      </c>
      <c r="M36">
        <f>IFERROR(INDEX('Weekly Stats_NEW'!L:L,MATCH(INDEX(data!$N:$N,MATCH($C36,data!$M:$M,0)),'Weekly Stats_NEW'!$B:$B,0)),"")</f>
        <v>86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10.75</v>
      </c>
    </row>
    <row r="37" spans="1:37" ht="13.5" thickBot="1" x14ac:dyDescent="0.25">
      <c r="B37" t="s">
        <v>182</v>
      </c>
      <c r="C37" s="27" t="str" cm="1">
        <f t="array" ref="C37">IFERROR(INDEX(Lineups!E:E,MATCH(B$27&amp;B37,Lineups!A:A&amp;Lineups!B:B,0)),"")</f>
        <v>Parker Romo</v>
      </c>
      <c r="D37" t="str">
        <f>IFERROR(INDEX('Weekly Stats_NEW'!C:C,MATCH(INDEX(data!$N:$N,MATCH($C37,data!$M:$M,0)),'Weekly Stats_NEW'!$B:$B,0)),"")</f>
        <v/>
      </c>
      <c r="E37" t="str">
        <f>IFERROR(INDEX('Weekly Stats_NEW'!D:D,MATCH(INDEX(data!$N:$N,MATCH($C37,data!$M:$M,0)),'Weekly Stats_NEW'!$B:$B,0)),"")</f>
        <v/>
      </c>
      <c r="F37" t="str">
        <f>IFERROR(INDEX('Weekly Stats_NEW'!E:E,MATCH(INDEX(data!$N:$N,MATCH($C37,data!$M:$M,0)),'Weekly Stats_NEW'!$B:$B,0)),"")</f>
        <v/>
      </c>
      <c r="G37" t="str">
        <f>IFERROR(INDEX('Weekly Stats_NEW'!F:F,MATCH(INDEX(data!$N:$N,MATCH($C37,data!$M:$M,0)),'Weekly Stats_NEW'!$B:$B,0)),"")</f>
        <v/>
      </c>
      <c r="H37" t="str">
        <f>IFERROR(INDEX('Weekly Stats_NEW'!G:G,MATCH(INDEX(data!$N:$N,MATCH($C37,data!$M:$M,0)),'Weekly Stats_NEW'!$B:$B,0)),"")</f>
        <v/>
      </c>
      <c r="I37" t="str">
        <f>IFERROR(INDEX('Weekly Stats_NEW'!H:H,MATCH(INDEX(data!$N:$N,MATCH($C37,data!$M:$M,0)),'Weekly Stats_NEW'!$B:$B,0)),"")</f>
        <v/>
      </c>
      <c r="J37" t="str">
        <f>IFERROR(INDEX('Weekly Stats_NEW'!I:I,MATCH(INDEX(data!$N:$N,MATCH($C37,data!$M:$M,0)),'Weekly Stats_NEW'!$B:$B,0)),"")</f>
        <v/>
      </c>
      <c r="K37" t="str">
        <f>IFERROR(INDEX('Weekly Stats_NEW'!J:J,MATCH(INDEX(data!$N:$N,MATCH($C37,data!$M:$M,0)),'Weekly Stats_NEW'!$B:$B,0)),"")</f>
        <v/>
      </c>
      <c r="L37" t="str">
        <f>IFERROR(INDEX('Weekly Stats_NEW'!K:K,MATCH(INDEX(data!$N:$N,MATCH($C37,data!$M:$M,0)),'Weekly Stats_NEW'!$B:$B,0)),"")</f>
        <v/>
      </c>
      <c r="M37" t="str">
        <f>IFERROR(INDEX('Weekly Stats_NEW'!L:L,MATCH(INDEX(data!$N:$N,MATCH($C37,data!$M:$M,0)),'Weekly Stats_NEW'!$B:$B,0)),"")</f>
        <v/>
      </c>
      <c r="N37" t="str">
        <f>IFERROR(INDEX('Weekly Stats_NEW'!M:M,MATCH(INDEX(data!$N:$N,MATCH($C37,data!$M:$M,0)),'Weekly Stats_NEW'!$B:$B,0)),"")</f>
        <v/>
      </c>
      <c r="O37" t="str">
        <f>IFERROR(INDEX('Weekly Stats_NEW'!N:N,MATCH(INDEX(data!$N:$N,MATCH($C37,data!$M:$M,0)),'Weekly Stats_NEW'!$B:$B,0)),"")</f>
        <v/>
      </c>
      <c r="P37" t="str">
        <f>IFERROR(INDEX('Weekly Stats_NEW'!O:O,MATCH(INDEX(data!$N:$N,MATCH($C37,data!$M:$M,0)),'Weekly Stats_NEW'!$B:$B,0)),"")</f>
        <v/>
      </c>
      <c r="Q37" t="str">
        <f>IFERROR(INDEX('Weekly Stats_NEW'!P:P,MATCH(INDEX(data!$N:$N,MATCH($C37,data!$M:$M,0)),'Weekly Stats_NEW'!$B:$B,0)),"")</f>
        <v/>
      </c>
      <c r="R37" t="str">
        <f>IFERROR(INDEX('Weekly Stats_NEW'!Q:Q,MATCH(INDEX(data!$N:$N,MATCH($C37,data!$M:$M,0)),'Weekly Stats_NEW'!$B:$B,0)),"")</f>
        <v/>
      </c>
      <c r="S37" t="str">
        <f>IFERROR(INDEX('Weekly Stats_NEW'!R:R,MATCH(INDEX(data!$N:$N,MATCH($C37,data!$M:$M,0)),'Weekly Stats_NEW'!$B:$B,0)),"")</f>
        <v/>
      </c>
      <c r="T37" t="str">
        <f>IFERROR(INDEX('Weekly Stats_NEW'!S:S,MATCH(INDEX(data!$N:$N,MATCH($C37,data!$M:$M,0)),'Weekly Stats_NEW'!$B:$B,0)),"")</f>
        <v/>
      </c>
      <c r="U37" t="str">
        <f>IFERROR(INDEX('Weekly Stats_NEW'!T:T,MATCH(INDEX(data!$N:$N,MATCH($C37,data!$M:$M,0)),'Weekly Stats_NEW'!$B:$B,0)),"")</f>
        <v/>
      </c>
      <c r="V37">
        <f t="shared" si="10"/>
        <v>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60</v>
      </c>
      <c r="E38" s="49">
        <f t="shared" ref="E38:W38" si="15">SUM(E29:E37)</f>
        <v>83</v>
      </c>
      <c r="F38" s="49">
        <f t="shared" si="15"/>
        <v>708</v>
      </c>
      <c r="G38" s="49">
        <f t="shared" si="15"/>
        <v>4</v>
      </c>
      <c r="H38" s="49">
        <f t="shared" si="15"/>
        <v>1</v>
      </c>
      <c r="I38" s="49">
        <f t="shared" si="15"/>
        <v>64</v>
      </c>
      <c r="J38" s="49">
        <f t="shared" si="15"/>
        <v>211</v>
      </c>
      <c r="K38" s="49">
        <f t="shared" si="15"/>
        <v>5</v>
      </c>
      <c r="L38" s="49">
        <f t="shared" si="15"/>
        <v>24</v>
      </c>
      <c r="M38" s="49">
        <f t="shared" si="15"/>
        <v>291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0</v>
      </c>
      <c r="V38" s="49">
        <f t="shared" si="15"/>
        <v>0</v>
      </c>
      <c r="W38" s="49">
        <f t="shared" si="15"/>
        <v>0</v>
      </c>
      <c r="X38" s="57">
        <f>IFERROR(ROUND(D38/E38,3),0)</f>
        <v>0.72299999999999998</v>
      </c>
      <c r="Y38" s="59">
        <f>IFERROR(ROUND(J38/I38,2),0)</f>
        <v>3.3</v>
      </c>
      <c r="Z38" s="59">
        <f>IFERROR(ROUND(M38/L38,2),0)</f>
        <v>12.13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183</v>
      </c>
      <c r="C40" s="27" t="str" cm="1">
        <f t="array" ref="C40">IFERROR(INDEX(Lineups!E:E,MATCH(B$27&amp;B40,Lineups!A:A&amp;Lineups!B:B,0)),"")</f>
        <v>Saints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325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11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184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25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186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187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190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191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192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196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197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198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201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202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184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186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187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190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191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192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196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197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198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201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202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184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sheetPr codeName="Sheet2"/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482</v>
      </c>
      <c r="C1" t="s">
        <v>483</v>
      </c>
      <c r="D1" t="s">
        <v>1113</v>
      </c>
      <c r="E1" t="s">
        <v>1114</v>
      </c>
    </row>
    <row r="2" spans="1:11" x14ac:dyDescent="0.2">
      <c r="A2" t="s">
        <v>339</v>
      </c>
      <c r="B2">
        <v>15</v>
      </c>
      <c r="C2">
        <v>6</v>
      </c>
      <c r="D2">
        <v>348</v>
      </c>
      <c r="E2" t="s">
        <v>484</v>
      </c>
      <c r="H2" t="str">
        <f>I2&amp;I3</f>
        <v>Hawk Tua on my Bi'JohnsonSekundeez</v>
      </c>
      <c r="I2" t="str">
        <f>'Hawk Tua on my Bi''Johnson'!$B$2</f>
        <v>Hawk Tua on my Bi'Johnson</v>
      </c>
      <c r="J2">
        <f>'Hawk Tua on my Bi''Johnson'!$AF$20</f>
        <v>23</v>
      </c>
      <c r="K2" t="str">
        <f>IF(J2="","",IF(J2=J3,"T",IF(J2&gt;J3,"W","L")))</f>
        <v>W</v>
      </c>
    </row>
    <row r="3" spans="1:11" x14ac:dyDescent="0.2">
      <c r="A3" t="s">
        <v>342</v>
      </c>
      <c r="B3">
        <v>13</v>
      </c>
      <c r="C3">
        <v>8</v>
      </c>
      <c r="D3">
        <v>106</v>
      </c>
      <c r="E3">
        <v>2</v>
      </c>
      <c r="I3" t="str">
        <f>'Hawk Tua on my Bi''Johnson'!$B$27</f>
        <v>Sekundeez</v>
      </c>
      <c r="J3">
        <f>'Hawk Tua on my Bi''Johnson'!$AF$25</f>
        <v>21</v>
      </c>
      <c r="K3" t="str">
        <f>IF(J3="","",IF(J3=J2,"T",IF(J3&gt;J2,"W","L")))</f>
        <v>L</v>
      </c>
    </row>
    <row r="4" spans="1:11" x14ac:dyDescent="0.2">
      <c r="A4" t="s">
        <v>310</v>
      </c>
      <c r="B4">
        <v>12</v>
      </c>
      <c r="C4">
        <v>9</v>
      </c>
      <c r="D4">
        <v>127</v>
      </c>
      <c r="E4">
        <v>3</v>
      </c>
    </row>
    <row r="5" spans="1:11" x14ac:dyDescent="0.2">
      <c r="A5" t="s">
        <v>226</v>
      </c>
      <c r="B5">
        <v>10</v>
      </c>
      <c r="C5">
        <v>11</v>
      </c>
      <c r="D5">
        <v>-84</v>
      </c>
      <c r="E5">
        <v>5</v>
      </c>
      <c r="H5" t="str">
        <f>I5&amp;I6</f>
        <v/>
      </c>
      <c r="I5" t="str">
        <f>'Hawk Tua on my Bi''Johnson'!$B$46</f>
        <v/>
      </c>
      <c r="J5" t="str">
        <f>IF(I5="","",'Hawk Tua on my Bi''Johnson'!$AF$64)</f>
        <v/>
      </c>
      <c r="K5" t="str">
        <f>IF(J5="","",IF(J5=J6,"T",IF(J5&gt;J6,"W","L")))</f>
        <v/>
      </c>
    </row>
    <row r="6" spans="1:11" x14ac:dyDescent="0.2">
      <c r="A6" t="s">
        <v>343</v>
      </c>
      <c r="B6">
        <v>10</v>
      </c>
      <c r="C6">
        <v>11</v>
      </c>
      <c r="D6">
        <v>-93</v>
      </c>
      <c r="E6">
        <v>5</v>
      </c>
      <c r="I6" t="str">
        <f>'Hawk Tua on my Bi''Johnson'!$B$71</f>
        <v/>
      </c>
      <c r="J6" t="str">
        <f>IF(I6="","",'Hawk Tua on my Bi''Johnson'!$AF$69)</f>
        <v/>
      </c>
      <c r="K6" t="str">
        <f>IF(J6="","",IF(J6=J5,"T",IF(J6&gt;J5,"W","L")))</f>
        <v/>
      </c>
    </row>
    <row r="7" spans="1:11" x14ac:dyDescent="0.2">
      <c r="A7" t="s">
        <v>341</v>
      </c>
      <c r="B7">
        <v>10</v>
      </c>
      <c r="C7">
        <v>11</v>
      </c>
      <c r="D7">
        <v>-200</v>
      </c>
      <c r="E7">
        <v>5</v>
      </c>
    </row>
    <row r="8" spans="1:11" x14ac:dyDescent="0.2">
      <c r="A8" t="s">
        <v>115</v>
      </c>
      <c r="B8">
        <v>9</v>
      </c>
      <c r="C8">
        <v>12</v>
      </c>
      <c r="D8">
        <v>-53</v>
      </c>
      <c r="E8">
        <v>6</v>
      </c>
      <c r="H8" t="str">
        <f>IF(COUNTIF(H$2:H7,I9&amp;I8)&gt;0,"",I8&amp;I9)</f>
        <v>Infinity and De'VonLaPorta Potties</v>
      </c>
      <c r="I8" t="str">
        <f>'Infinity and De''Von'!$B$2</f>
        <v>Infinity and De'Von</v>
      </c>
      <c r="J8">
        <f>IF(H8="","",'Infinity and De''Von'!$AF$20)</f>
        <v>45</v>
      </c>
      <c r="K8" t="str">
        <f>IF(J8="","",IF(J8=J9,"T",IF(J8&gt;J9,"W","L")))</f>
        <v>W</v>
      </c>
    </row>
    <row r="9" spans="1:11" x14ac:dyDescent="0.2">
      <c r="A9" t="s">
        <v>340</v>
      </c>
      <c r="B9">
        <v>9</v>
      </c>
      <c r="C9">
        <v>12</v>
      </c>
      <c r="D9">
        <v>-9</v>
      </c>
      <c r="E9">
        <v>6</v>
      </c>
      <c r="I9" t="str">
        <f>'Infinity and De''Von'!$B$27</f>
        <v>LaPorta Potties</v>
      </c>
      <c r="J9">
        <f>IF(H8="","",'Infinity and De''Von'!$AF$25)</f>
        <v>3</v>
      </c>
      <c r="K9" t="str">
        <f>IF(J9="","",IF(J9=J8,"T",IF(J9&gt;J8,"W","L")))</f>
        <v>L</v>
      </c>
    </row>
    <row r="10" spans="1:11" x14ac:dyDescent="0.2">
      <c r="A10" t="s">
        <v>344</v>
      </c>
      <c r="B10">
        <v>9</v>
      </c>
      <c r="C10">
        <v>12</v>
      </c>
      <c r="D10">
        <v>-96</v>
      </c>
      <c r="E10">
        <v>6</v>
      </c>
    </row>
    <row r="11" spans="1:11" x14ac:dyDescent="0.2">
      <c r="A11" t="s">
        <v>338</v>
      </c>
      <c r="B11">
        <v>8</v>
      </c>
      <c r="C11">
        <v>13</v>
      </c>
      <c r="D11">
        <v>-46</v>
      </c>
      <c r="E11">
        <v>7</v>
      </c>
      <c r="H11" t="str">
        <f>IF(COUNTIF(H$2:H10,I12&amp;I11)&gt;0,"",I11&amp;I12)</f>
        <v/>
      </c>
      <c r="I11" t="str">
        <f>'Infinity and De''Von'!$B$46</f>
        <v/>
      </c>
      <c r="J11" t="str">
        <f>IF(H11="","",'Infinity and De''Von'!$AF$64)</f>
        <v/>
      </c>
      <c r="K11" t="str">
        <f>IF(J11="","",IF(J11=J12,"T",IF(J11&gt;J12,"W","L")))</f>
        <v/>
      </c>
    </row>
    <row r="12" spans="1:11" x14ac:dyDescent="0.2">
      <c r="I12" t="str">
        <f>'Infinity and De''Von'!$B$71</f>
        <v/>
      </c>
      <c r="J12" t="str">
        <f>IF(H11="","",'Infinity and De''Von'!$AF$69)</f>
        <v/>
      </c>
      <c r="K12" t="str">
        <f>IF(J12="","",IF(J12=J11,"T",IF(J12&gt;J11,"W","L")))</f>
        <v/>
      </c>
    </row>
    <row r="14" spans="1:11" x14ac:dyDescent="0.2">
      <c r="H14" t="str">
        <f>IF(COUNTIF(H$2:H13,I15&amp;I14)&gt;0,"",I14&amp;I15)</f>
        <v/>
      </c>
      <c r="I14" t="str">
        <f>'LaPorta Potties'!$B$2</f>
        <v>LaPorta Potties</v>
      </c>
      <c r="J14" t="str">
        <f>IF(H14="","",'LaPorta Potties'!$AF$20)</f>
        <v/>
      </c>
      <c r="K14" t="str">
        <f>IF(J14="","",IF(J14=J15,"T",IF(J14&gt;J15,"W","L")))</f>
        <v/>
      </c>
    </row>
    <row r="15" spans="1:11" x14ac:dyDescent="0.2">
      <c r="A15" t="s">
        <v>13</v>
      </c>
      <c r="B15" t="s">
        <v>482</v>
      </c>
      <c r="C15" t="s">
        <v>483</v>
      </c>
      <c r="D15" t="s">
        <v>1113</v>
      </c>
      <c r="E15" t="s">
        <v>1114</v>
      </c>
      <c r="I15" t="str">
        <f>'LaPorta Potties'!$B$27</f>
        <v>Infinity and De'Von</v>
      </c>
      <c r="J15" t="str">
        <f>IF(H14="","",'LaPorta Potties'!$AF$25)</f>
        <v/>
      </c>
      <c r="K15" t="str">
        <f>IF(J15="","",IF(J15=J14,"T",IF(J15&gt;J14,"W","L")))</f>
        <v/>
      </c>
    </row>
    <row r="16" spans="1:11" x14ac:dyDescent="0.2">
      <c r="A16" t="str">
        <f>A2</f>
        <v>Captain Kirk and the Wrath of Quon</v>
      </c>
      <c r="B16">
        <f>B2+COUNTIFS($I:$I,$A16,$K:$K,"W")</f>
        <v>16</v>
      </c>
      <c r="C16">
        <f>C2+COUNTIFS($I:$I,$A16,$K:$K,"L")</f>
        <v>6</v>
      </c>
      <c r="D16" cm="1">
        <f t="array" aca="1" ref="D16" ca="1">IF(COUNT(J:J)&gt;10,D2+_xlfn.MAXIFS(J:J,I:I,A16)+_xlfn.MINIFS(J:J,I:I,A16)-OFFSET(INDEX(J:J,MATCH(A16&amp;_xlfn.MAXIFS(J:J,I:I,A16),I:I&amp;J:J,0)),1,0)-OFFSET(INDEX(J:J,MATCH(A16&amp;_xlfn.MAXIFS(J:J,I:I,A16),I:I&amp;J:J,0)),-1,0)-OFFSET(INDEX(J:J,MATCH(A16&amp;_xlfn.MINIFS(J:J,I:I,A16),I:I&amp;J:J,0)),1,0)-OFFSET(INDEX(J:J,MATCH(A16&amp;_xlfn.MINIFS(J:J,I:I,A16),I:I&amp;J:J,0)),-1,0),D2+_xlfn.MAXIFS(J:J,I:I,A16)-OFFSET(INDEX(J:J,MATCH(A16&amp;_xlfn.MAXIFS(J:J,I:I,A16),I:I&amp;J:J,0)),1,0)-OFFSET(INDEX(J:J,MATCH(A16&amp;_xlfn.MAXIFS(J:J,I:I,A16),I:I&amp;J:J,0)),-1,0))</f>
        <v>371</v>
      </c>
      <c r="E16">
        <f>MAX(B$16:B$25)-B16</f>
        <v>0</v>
      </c>
    </row>
    <row r="17" spans="1:11" x14ac:dyDescent="0.2">
      <c r="A17" t="str">
        <f t="shared" ref="A17:A25" si="0">A3</f>
        <v>Infinity and De'Von</v>
      </c>
      <c r="B17">
        <f t="shared" ref="B17:B25" si="1">B3+COUNTIFS($I:$I,$A17,$K:$K,"W")</f>
        <v>14</v>
      </c>
      <c r="C17">
        <f t="shared" ref="C17:C25" si="2">C3+COUNTIFS($I:$I,$A17,$K:$K,"L")</f>
        <v>8</v>
      </c>
      <c r="D17" cm="1">
        <f t="array" aca="1" ref="D17" ca="1">IF(COUNT(J:J)&gt;10,D3+_xlfn.MAXIFS(J:J,I:I,A17)+_xlfn.MINIFS(J:J,I:I,A17)-OFFSET(INDEX(J:J,MATCH(A17&amp;_xlfn.MAXIFS(J:J,I:I,A17),I:I&amp;J:J,0)),1,0)-OFFSET(INDEX(J:J,MATCH(A17&amp;_xlfn.MAXIFS(J:J,I:I,A17),I:I&amp;J:J,0)),-1,0)-OFFSET(INDEX(J:J,MATCH(A17&amp;_xlfn.MINIFS(J:J,I:I,A17),I:I&amp;J:J,0)),1,0)-OFFSET(INDEX(J:J,MATCH(A17&amp;_xlfn.MINIFS(J:J,I:I,A17),I:I&amp;J:J,0)),-1,0),D3+_xlfn.MAXIFS(J:J,I:I,A17)-OFFSET(INDEX(J:J,MATCH(A17&amp;_xlfn.MAXIFS(J:J,I:I,A17),I:I&amp;J:J,0)),1,0)-OFFSET(INDEX(J:J,MATCH(A17&amp;_xlfn.MAXIFS(J:J,I:I,A17),I:I&amp;J:J,0)),-1,0))</f>
        <v>148</v>
      </c>
      <c r="E17">
        <f t="shared" ref="E17:E25" si="3">MAX(B$16:B$25)-B17</f>
        <v>2</v>
      </c>
      <c r="H17" t="str">
        <f>IF(COUNTIF(H$2:H16,I18&amp;I17)&gt;0,"",I17&amp;I18)</f>
        <v/>
      </c>
      <c r="I17" t="str">
        <f>'LaPorta Potties'!$B$46</f>
        <v/>
      </c>
      <c r="J17" t="str">
        <f>IF(H17="","",'LaPorta Potties'!$AF$64)</f>
        <v/>
      </c>
      <c r="K17" t="str">
        <f>IF(J17="","",IF(J17=J18,"T",IF(J17&gt;J18,"W","L")))</f>
        <v/>
      </c>
    </row>
    <row r="18" spans="1:11" x14ac:dyDescent="0.2">
      <c r="A18" t="str">
        <f t="shared" si="0"/>
        <v>Manstraighting to Seven</v>
      </c>
      <c r="B18">
        <f t="shared" si="1"/>
        <v>12</v>
      </c>
      <c r="C18">
        <f t="shared" si="2"/>
        <v>10</v>
      </c>
      <c r="D18" cm="1">
        <f t="array" aca="1" ref="D18" ca="1">IF(COUNT(J:J)&gt;10,D4+_xlfn.MAXIFS(J:J,I:I,A18)+_xlfn.MINIFS(J:J,I:I,A18)-OFFSET(INDEX(J:J,MATCH(A18&amp;_xlfn.MAXIFS(J:J,I:I,A18),I:I&amp;J:J,0)),1,0)-OFFSET(INDEX(J:J,MATCH(A18&amp;_xlfn.MAXIFS(J:J,I:I,A18),I:I&amp;J:J,0)),-1,0)-OFFSET(INDEX(J:J,MATCH(A18&amp;_xlfn.MINIFS(J:J,I:I,A18),I:I&amp;J:J,0)),1,0)-OFFSET(INDEX(J:J,MATCH(A18&amp;_xlfn.MINIFS(J:J,I:I,A18),I:I&amp;J:J,0)),-1,0),D4+_xlfn.MAXIFS(J:J,I:I,A18)-OFFSET(INDEX(J:J,MATCH(A18&amp;_xlfn.MAXIFS(J:J,I:I,A18),I:I&amp;J:J,0)),1,0)-OFFSET(INDEX(J:J,MATCH(A18&amp;_xlfn.MAXIFS(J:J,I:I,A18),I:I&amp;J:J,0)),-1,0))</f>
        <v>114</v>
      </c>
      <c r="E18">
        <f t="shared" si="3"/>
        <v>4</v>
      </c>
      <c r="I18" t="str">
        <f>'LaPorta Potties'!$B$71</f>
        <v/>
      </c>
      <c r="J18" t="str">
        <f>IF(H17="","",'LaPorta Potties'!$AF$69)</f>
        <v/>
      </c>
      <c r="K18" t="str">
        <f>IF(J18="","",IF(J18=J17,"T",IF(J18&gt;J17,"W","L")))</f>
        <v/>
      </c>
    </row>
    <row r="19" spans="1:11" x14ac:dyDescent="0.2">
      <c r="A19" t="str">
        <f t="shared" si="0"/>
        <v>Tucker Carlson</v>
      </c>
      <c r="B19">
        <f t="shared" si="1"/>
        <v>10</v>
      </c>
      <c r="C19">
        <f t="shared" si="2"/>
        <v>12</v>
      </c>
      <c r="D19" cm="1">
        <f t="array" aca="1" ref="D19" ca="1">IF(COUNT(J:J)&gt;10,D5+_xlfn.MAXIFS(J:J,I:I,A19)+_xlfn.MINIFS(J:J,I:I,A19)-OFFSET(INDEX(J:J,MATCH(A19&amp;_xlfn.MAXIFS(J:J,I:I,A19),I:I&amp;J:J,0)),1,0)-OFFSET(INDEX(J:J,MATCH(A19&amp;_xlfn.MAXIFS(J:J,I:I,A19),I:I&amp;J:J,0)),-1,0)-OFFSET(INDEX(J:J,MATCH(A19&amp;_xlfn.MINIFS(J:J,I:I,A19),I:I&amp;J:J,0)),1,0)-OFFSET(INDEX(J:J,MATCH(A19&amp;_xlfn.MINIFS(J:J,I:I,A19),I:I&amp;J:J,0)),-1,0),D5+_xlfn.MAXIFS(J:J,I:I,A19)-OFFSET(INDEX(J:J,MATCH(A19&amp;_xlfn.MAXIFS(J:J,I:I,A19),I:I&amp;J:J,0)),1,0)-OFFSET(INDEX(J:J,MATCH(A19&amp;_xlfn.MAXIFS(J:J,I:I,A19),I:I&amp;J:J,0)),-1,0))</f>
        <v>-98</v>
      </c>
      <c r="E19">
        <f t="shared" si="3"/>
        <v>6</v>
      </c>
    </row>
    <row r="20" spans="1:11" x14ac:dyDescent="0.2">
      <c r="A20" t="str">
        <f t="shared" si="0"/>
        <v>Ass Interference</v>
      </c>
      <c r="B20">
        <f t="shared" si="1"/>
        <v>11</v>
      </c>
      <c r="C20">
        <f t="shared" si="2"/>
        <v>11</v>
      </c>
      <c r="D20" cm="1">
        <f t="array" aca="1" ref="D20" ca="1">IF(COUNT(J:J)&gt;10,D6+_xlfn.MAXIFS(J:J,I:I,A20)+_xlfn.MINIFS(J:J,I:I,A20)-OFFSET(INDEX(J:J,MATCH(A20&amp;_xlfn.MAXIFS(J:J,I:I,A20),I:I&amp;J:J,0)),1,0)-OFFSET(INDEX(J:J,MATCH(A20&amp;_xlfn.MAXIFS(J:J,I:I,A20),I:I&amp;J:J,0)),-1,0)-OFFSET(INDEX(J:J,MATCH(A20&amp;_xlfn.MINIFS(J:J,I:I,A20),I:I&amp;J:J,0)),1,0)-OFFSET(INDEX(J:J,MATCH(A20&amp;_xlfn.MINIFS(J:J,I:I,A20),I:I&amp;J:J,0)),-1,0),D6+_xlfn.MAXIFS(J:J,I:I,A20)-OFFSET(INDEX(J:J,MATCH(A20&amp;_xlfn.MAXIFS(J:J,I:I,A20),I:I&amp;J:J,0)),1,0)-OFFSET(INDEX(J:J,MATCH(A20&amp;_xlfn.MAXIFS(J:J,I:I,A20),I:I&amp;J:J,0)),-1,0))</f>
        <v>-79</v>
      </c>
      <c r="E20">
        <f t="shared" si="3"/>
        <v>5</v>
      </c>
      <c r="H20" t="str">
        <f>IF(COUNTIF(H$2:H19,I21&amp;I20)&gt;0,"",I20&amp;I21)</f>
        <v>Manstraighting to SevenMixon the Kool-Aid</v>
      </c>
      <c r="I20" t="str">
        <f>'Manstraighting to Seven'!$B$2</f>
        <v>Manstraighting to Seven</v>
      </c>
      <c r="J20">
        <f>IF(H20="","",'Manstraighting to Seven'!$AF$20)</f>
        <v>21</v>
      </c>
      <c r="K20" t="str">
        <f>IF(J20="","",IF(J20=J21,"T",IF(J20&gt;J21,"W","L")))</f>
        <v>L</v>
      </c>
    </row>
    <row r="21" spans="1:11" x14ac:dyDescent="0.2">
      <c r="A21" t="str">
        <f t="shared" si="0"/>
        <v>Nacua Matata</v>
      </c>
      <c r="B21">
        <f t="shared" si="1"/>
        <v>10</v>
      </c>
      <c r="C21">
        <f t="shared" si="2"/>
        <v>12</v>
      </c>
      <c r="D21" cm="1">
        <f t="array" aca="1" ref="D21" ca="1">IF(COUNT(J:J)&gt;10,D7+_xlfn.MAXIFS(J:J,I:I,A21)+_xlfn.MINIFS(J:J,I:I,A21)-OFFSET(INDEX(J:J,MATCH(A21&amp;_xlfn.MAXIFS(J:J,I:I,A21),I:I&amp;J:J,0)),1,0)-OFFSET(INDEX(J:J,MATCH(A21&amp;_xlfn.MAXIFS(J:J,I:I,A21),I:I&amp;J:J,0)),-1,0)-OFFSET(INDEX(J:J,MATCH(A21&amp;_xlfn.MINIFS(J:J,I:I,A21),I:I&amp;J:J,0)),1,0)-OFFSET(INDEX(J:J,MATCH(A21&amp;_xlfn.MINIFS(J:J,I:I,A21),I:I&amp;J:J,0)),-1,0),D7+_xlfn.MAXIFS(J:J,I:I,A21)-OFFSET(INDEX(J:J,MATCH(A21&amp;_xlfn.MAXIFS(J:J,I:I,A21),I:I&amp;J:J,0)),1,0)-OFFSET(INDEX(J:J,MATCH(A21&amp;_xlfn.MAXIFS(J:J,I:I,A21),I:I&amp;J:J,0)),-1,0))</f>
        <v>-223</v>
      </c>
      <c r="E21">
        <f t="shared" si="3"/>
        <v>6</v>
      </c>
      <c r="I21" t="str">
        <f>'Manstraighting to Seven'!$B$27</f>
        <v>Mixon the Kool-Aid</v>
      </c>
      <c r="J21">
        <f>IF(H20="","",'Manstraighting to Seven'!$AF$25)</f>
        <v>34</v>
      </c>
      <c r="K21" t="str">
        <f>IF(J21="","",IF(J21=J20,"T",IF(J21&gt;J20,"W","L")))</f>
        <v>W</v>
      </c>
    </row>
    <row r="22" spans="1:11" x14ac:dyDescent="0.2">
      <c r="A22" t="str">
        <f t="shared" si="0"/>
        <v>Sekundeez</v>
      </c>
      <c r="B22">
        <f t="shared" si="1"/>
        <v>9</v>
      </c>
      <c r="C22">
        <f t="shared" si="2"/>
        <v>13</v>
      </c>
      <c r="D22" cm="1">
        <f t="array" aca="1" ref="D22" ca="1">IF(COUNT(J:J)&gt;10,D8+_xlfn.MAXIFS(J:J,I:I,A22)+_xlfn.MINIFS(J:J,I:I,A22)-OFFSET(INDEX(J:J,MATCH(A22&amp;_xlfn.MAXIFS(J:J,I:I,A22),I:I&amp;J:J,0)),1,0)-OFFSET(INDEX(J:J,MATCH(A22&amp;_xlfn.MAXIFS(J:J,I:I,A22),I:I&amp;J:J,0)),-1,0)-OFFSET(INDEX(J:J,MATCH(A22&amp;_xlfn.MINIFS(J:J,I:I,A22),I:I&amp;J:J,0)),1,0)-OFFSET(INDEX(J:J,MATCH(A22&amp;_xlfn.MINIFS(J:J,I:I,A22),I:I&amp;J:J,0)),-1,0),D8+_xlfn.MAXIFS(J:J,I:I,A22)-OFFSET(INDEX(J:J,MATCH(A22&amp;_xlfn.MAXIFS(J:J,I:I,A22),I:I&amp;J:J,0)),1,0)-OFFSET(INDEX(J:J,MATCH(A22&amp;_xlfn.MAXIFS(J:J,I:I,A22),I:I&amp;J:J,0)),-1,0))</f>
        <v>-55</v>
      </c>
      <c r="E22">
        <f t="shared" si="3"/>
        <v>7</v>
      </c>
    </row>
    <row r="23" spans="1:11" x14ac:dyDescent="0.2">
      <c r="A23" t="str">
        <f t="shared" si="0"/>
        <v>Hawk Tua on my Bi'Johnson</v>
      </c>
      <c r="B23">
        <f t="shared" si="1"/>
        <v>10</v>
      </c>
      <c r="C23">
        <f t="shared" si="2"/>
        <v>12</v>
      </c>
      <c r="D23" cm="1">
        <f t="array" aca="1" ref="D23" ca="1">IF(COUNT(J:J)&gt;10,D9+_xlfn.MAXIFS(J:J,I:I,A23)+_xlfn.MINIFS(J:J,I:I,A23)-OFFSET(INDEX(J:J,MATCH(A23&amp;_xlfn.MAXIFS(J:J,I:I,A23),I:I&amp;J:J,0)),1,0)-OFFSET(INDEX(J:J,MATCH(A23&amp;_xlfn.MAXIFS(J:J,I:I,A23),I:I&amp;J:J,0)),-1,0)-OFFSET(INDEX(J:J,MATCH(A23&amp;_xlfn.MINIFS(J:J,I:I,A23),I:I&amp;J:J,0)),1,0)-OFFSET(INDEX(J:J,MATCH(A23&amp;_xlfn.MINIFS(J:J,I:I,A23),I:I&amp;J:J,0)),-1,0),D9+_xlfn.MAXIFS(J:J,I:I,A23)-OFFSET(INDEX(J:J,MATCH(A23&amp;_xlfn.MAXIFS(J:J,I:I,A23),I:I&amp;J:J,0)),1,0)-OFFSET(INDEX(J:J,MATCH(A23&amp;_xlfn.MAXIFS(J:J,I:I,A23),I:I&amp;J:J,0)),-1,0))</f>
        <v>-7</v>
      </c>
      <c r="E23">
        <f t="shared" si="3"/>
        <v>6</v>
      </c>
      <c r="H23" t="str">
        <f>IF(COUNTIF(H$2:H22,I24&amp;I23)&gt;0,"",I23&amp;I24)</f>
        <v/>
      </c>
      <c r="I23" t="str">
        <f>'Manstraighting to Seven'!$B$46</f>
        <v/>
      </c>
      <c r="J23" t="str">
        <f>IF(H23="","",'Manstraighting to Seven'!$AF$64)</f>
        <v/>
      </c>
      <c r="K23" t="str">
        <f>IF(J23="","",IF(J23=J24,"T",IF(J23&gt;J24,"W","L")))</f>
        <v/>
      </c>
    </row>
    <row r="24" spans="1:11" x14ac:dyDescent="0.2">
      <c r="A24" t="str">
        <f t="shared" si="0"/>
        <v>Mixon the Kool-Aid</v>
      </c>
      <c r="B24">
        <f t="shared" si="1"/>
        <v>10</v>
      </c>
      <c r="C24">
        <f t="shared" si="2"/>
        <v>12</v>
      </c>
      <c r="D24" cm="1">
        <f t="array" aca="1" ref="D24" ca="1">IF(COUNT(J:J)&gt;10,D10+_xlfn.MAXIFS(J:J,I:I,A24)+_xlfn.MINIFS(J:J,I:I,A24)-OFFSET(INDEX(J:J,MATCH(A24&amp;_xlfn.MAXIFS(J:J,I:I,A24),I:I&amp;J:J,0)),1,0)-OFFSET(INDEX(J:J,MATCH(A24&amp;_xlfn.MAXIFS(J:J,I:I,A24),I:I&amp;J:J,0)),-1,0)-OFFSET(INDEX(J:J,MATCH(A24&amp;_xlfn.MINIFS(J:J,I:I,A24),I:I&amp;J:J,0)),1,0)-OFFSET(INDEX(J:J,MATCH(A24&amp;_xlfn.MINIFS(J:J,I:I,A24),I:I&amp;J:J,0)),-1,0),D10+_xlfn.MAXIFS(J:J,I:I,A24)-OFFSET(INDEX(J:J,MATCH(A24&amp;_xlfn.MAXIFS(J:J,I:I,A24),I:I&amp;J:J,0)),1,0)-OFFSET(INDEX(J:J,MATCH(A24&amp;_xlfn.MAXIFS(J:J,I:I,A24),I:I&amp;J:J,0)),-1,0))</f>
        <v>-83</v>
      </c>
      <c r="E24">
        <f t="shared" si="3"/>
        <v>6</v>
      </c>
      <c r="I24" t="str">
        <f>'Manstraighting to Seven'!$B$71</f>
        <v/>
      </c>
      <c r="J24" t="str">
        <f>IF(H23="","",'Manstraighting to Seven'!$AF$69)</f>
        <v/>
      </c>
      <c r="K24" t="str">
        <f>IF(J24="","",IF(J24=J23,"T",IF(J24&gt;J23,"W","L")))</f>
        <v/>
      </c>
    </row>
    <row r="25" spans="1:11" x14ac:dyDescent="0.2">
      <c r="A25" t="str">
        <f t="shared" si="0"/>
        <v>LaPorta Potties</v>
      </c>
      <c r="B25">
        <f t="shared" si="1"/>
        <v>8</v>
      </c>
      <c r="C25">
        <f t="shared" si="2"/>
        <v>14</v>
      </c>
      <c r="D25" cm="1">
        <f t="array" aca="1" ref="D25" ca="1">IF(COUNT(J:J)&gt;10,D11+_xlfn.MAXIFS(J:J,I:I,A25)+_xlfn.MINIFS(J:J,I:I,A25)-OFFSET(INDEX(J:J,MATCH(A25&amp;_xlfn.MAXIFS(J:J,I:I,A25),I:I&amp;J:J,0)),1,0)-OFFSET(INDEX(J:J,MATCH(A25&amp;_xlfn.MAXIFS(J:J,I:I,A25),I:I&amp;J:J,0)),-1,0)-OFFSET(INDEX(J:J,MATCH(A25&amp;_xlfn.MINIFS(J:J,I:I,A25),I:I&amp;J:J,0)),1,0)-OFFSET(INDEX(J:J,MATCH(A25&amp;_xlfn.MINIFS(J:J,I:I,A25),I:I&amp;J:J,0)),-1,0),D11+_xlfn.MAXIFS(J:J,I:I,A25)-OFFSET(INDEX(J:J,MATCH(A25&amp;_xlfn.MAXIFS(J:J,I:I,A25),I:I&amp;J:J,0)),1,0)-OFFSET(INDEX(J:J,MATCH(A25&amp;_xlfn.MAXIFS(J:J,I:I,A25),I:I&amp;J:J,0)),-1,0))</f>
        <v>-88</v>
      </c>
      <c r="E25">
        <f t="shared" si="3"/>
        <v>8</v>
      </c>
    </row>
    <row r="26" spans="1:11" x14ac:dyDescent="0.2">
      <c r="H26" t="str">
        <f>IF(COUNTIF(H$2:H25,I27&amp;I26)&gt;0,"",I26&amp;I27)</f>
        <v>Captain Kirk and the Wrath of QuonNacua Matata</v>
      </c>
      <c r="I26" t="str">
        <f>'Captain Kirk and the Wrath of Q'!$B$2</f>
        <v>Captain Kirk and the Wrath of Quon</v>
      </c>
      <c r="J26">
        <f>IF(H26="","",'Captain Kirk and the Wrath of Q'!$AF$20)</f>
        <v>37</v>
      </c>
      <c r="K26" t="str">
        <f>IF(J26="","",IF(J26=J27,"T",IF(J26&gt;J27,"W","L")))</f>
        <v>W</v>
      </c>
    </row>
    <row r="27" spans="1:11" x14ac:dyDescent="0.2">
      <c r="I27" t="str">
        <f>'Captain Kirk and the Wrath of Q'!$B$27</f>
        <v>Nacua Matata</v>
      </c>
      <c r="J27">
        <f>IF(H26="","",'Captain Kirk and the Wrath of Q'!$AF$25)</f>
        <v>14</v>
      </c>
      <c r="K27" t="str">
        <f>IF(J27="","",IF(J27=J26,"T",IF(J27&gt;J26,"W","L")))</f>
        <v>L</v>
      </c>
    </row>
    <row r="29" spans="1:11" x14ac:dyDescent="0.2">
      <c r="H29" t="str">
        <f>IF(COUNTIF(H$2:H28,I30&amp;I29)&gt;0,"",I29&amp;I30)</f>
        <v/>
      </c>
      <c r="I29" t="str">
        <f>'Captain Kirk and the Wrath of Q'!$B$46</f>
        <v/>
      </c>
      <c r="J29" t="str">
        <f>IF(H29="","",'Captain Kirk and the Wrath of Q'!$AF$64)</f>
        <v/>
      </c>
      <c r="K29" t="str">
        <f>IF(J29="","",IF(J29=J30,"T",IF(J29&gt;J30,"W","L")))</f>
        <v/>
      </c>
    </row>
    <row r="30" spans="1:11" x14ac:dyDescent="0.2">
      <c r="I30" t="str">
        <f>'Captain Kirk and the Wrath of Q'!$B$71</f>
        <v/>
      </c>
      <c r="J30" t="str">
        <f>IF(H29="","",'Captain Kirk and the Wrath of Q'!$AF$69)</f>
        <v/>
      </c>
      <c r="K30" t="str">
        <f>IF(J30="","",IF(J30=J29,"T",IF(J30&gt;J29,"W","L")))</f>
        <v/>
      </c>
    </row>
    <row r="32" spans="1:11" x14ac:dyDescent="0.2">
      <c r="H32" t="str">
        <f>IF(COUNTIF(H$2:H31,I33&amp;I32)&gt;0,"",I32&amp;I33)</f>
        <v/>
      </c>
      <c r="I32" t="str">
        <f>'Nacua Matata'!$B$2</f>
        <v>Nacua Matata</v>
      </c>
      <c r="J32" t="str">
        <f>IF(H32="","",'Nacua Matata'!$AF$20)</f>
        <v/>
      </c>
      <c r="K32" t="str">
        <f>IF(J32="","",IF(J32=J33,"T",IF(J32&gt;J33,"W","L")))</f>
        <v/>
      </c>
    </row>
    <row r="33" spans="8:11" x14ac:dyDescent="0.2">
      <c r="I33" t="str">
        <f>'Nacua Matata'!$B$27</f>
        <v>Captain Kirk and the Wrath of Quon</v>
      </c>
      <c r="J33" t="str">
        <f>IF(H32="","",'Nacua Matata'!$AF$25)</f>
        <v/>
      </c>
      <c r="K33" t="str">
        <f>IF(J33="","",IF(J33=J32,"T",IF(J33&gt;J32,"W","L")))</f>
        <v/>
      </c>
    </row>
    <row r="35" spans="8:11" x14ac:dyDescent="0.2">
      <c r="H35" t="str">
        <f>IF(COUNTIF(H$2:H34,I36&amp;I35)&gt;0,"",I35&amp;I36)</f>
        <v/>
      </c>
      <c r="I35" t="str">
        <f>'Nacua Matata'!$B$46</f>
        <v/>
      </c>
      <c r="J35" t="str">
        <f>IF(H35="","",'Nacua Matata'!$AF$64)</f>
        <v/>
      </c>
      <c r="K35" t="str">
        <f>IF(J35="","",IF(J35=J36,"T",IF(J35&gt;J36,"W","L")))</f>
        <v/>
      </c>
    </row>
    <row r="36" spans="8:11" x14ac:dyDescent="0.2">
      <c r="I36" t="str">
        <f>'Nacua Matata'!$B$71</f>
        <v/>
      </c>
      <c r="J36" t="str">
        <f>IF(H35="","",'Nacua Matata'!$AF$69)</f>
        <v/>
      </c>
      <c r="K36" t="str">
        <f>IF(J36="","",IF(J36=J35,"T",IF(J36&gt;J35,"W","L")))</f>
        <v/>
      </c>
    </row>
    <row r="38" spans="8:11" x14ac:dyDescent="0.2">
      <c r="H38" t="str">
        <f>IF(COUNTIF(H$2:H37,I39&amp;I38)&gt;0,"",I38&amp;I39)</f>
        <v/>
      </c>
      <c r="I38" t="str">
        <f>Sekundeez!$B$2</f>
        <v>Sekundeez</v>
      </c>
      <c r="J38" t="str">
        <f>IF(H38="","",Sekundeez!$AF$20)</f>
        <v/>
      </c>
      <c r="K38" t="str">
        <f>IF(J38="","",IF(J38=J39,"T",IF(J38&gt;J39,"W","L")))</f>
        <v/>
      </c>
    </row>
    <row r="39" spans="8:11" x14ac:dyDescent="0.2">
      <c r="I39" t="str">
        <f>Sekundeez!$B$27</f>
        <v>Hawk Tua on my Bi'Johnson</v>
      </c>
      <c r="J39" t="str">
        <f>IF(H38="","",Sekundeez!$AF$25)</f>
        <v/>
      </c>
      <c r="K39" t="str">
        <f>IF(J39="","",IF(J39=J38,"T",IF(J39&gt;J38,"W","L")))</f>
        <v/>
      </c>
    </row>
    <row r="41" spans="8:11" x14ac:dyDescent="0.2">
      <c r="H41" t="str">
        <f>IF(COUNTIF(H$2:H40,I42&amp;I41)&gt;0,"",I41&amp;I42)</f>
        <v/>
      </c>
      <c r="I41" t="str">
        <f>Sekundeez!$B$46</f>
        <v/>
      </c>
      <c r="J41" t="str">
        <f>IF(H41="","",Sekundeez!$AF$64)</f>
        <v/>
      </c>
      <c r="K41" t="str">
        <f>IF(J41="","",IF(J41=J42,"T",IF(J41&gt;J42,"W","L")))</f>
        <v/>
      </c>
    </row>
    <row r="42" spans="8:11" x14ac:dyDescent="0.2">
      <c r="I42" t="str">
        <f>Sekundeez!$B$71</f>
        <v/>
      </c>
      <c r="J42" t="str">
        <f>IF(H41="","",Sekundeez!$AF$69)</f>
        <v/>
      </c>
      <c r="K42" t="str">
        <f>IF(J42="","",IF(J42=J41,"T",IF(J42&gt;J41,"W","L")))</f>
        <v/>
      </c>
    </row>
    <row r="44" spans="8:11" x14ac:dyDescent="0.2">
      <c r="H44" t="str">
        <f>IF(COUNTIF(H$2:H43,I45&amp;I44)&gt;0,"",I44&amp;I45)</f>
        <v>Ass InterferenceTucker Carlson</v>
      </c>
      <c r="I44" t="str">
        <f>'Ass Interference'!$B$2</f>
        <v>Ass Interference</v>
      </c>
      <c r="J44">
        <f>IF(H44="","",'Ass Interference'!$AF$20)</f>
        <v>32</v>
      </c>
      <c r="K44" t="str">
        <f>IF(J44="","",IF(J44=J45,"T",IF(J44&gt;J45,"W","L")))</f>
        <v>W</v>
      </c>
    </row>
    <row r="45" spans="8:11" x14ac:dyDescent="0.2">
      <c r="I45" t="str">
        <f>'Ass Interference'!$B$27</f>
        <v>Tucker Carlson</v>
      </c>
      <c r="J45">
        <f>IF(H44="","",'Ass Interference'!$AF$25)</f>
        <v>18</v>
      </c>
      <c r="K45" t="str">
        <f>IF(J45="","",IF(J45=J44,"T",IF(J45&gt;J44,"W","L")))</f>
        <v>L</v>
      </c>
    </row>
    <row r="47" spans="8:11" x14ac:dyDescent="0.2">
      <c r="H47" t="str">
        <f>IF(COUNTIF(H$2:H46,I48&amp;I47)&gt;0,"",I47&amp;I48)</f>
        <v/>
      </c>
      <c r="I47" t="str">
        <f>'Ass Interference'!$B$46</f>
        <v/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/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/>
      </c>
      <c r="I50" t="str">
        <f>'Tucker Carlson'!$B$2</f>
        <v>Tucker Carlson</v>
      </c>
      <c r="J50" t="str">
        <f>IF(H50="","",'Tucker Carlson'!$AF$20)</f>
        <v/>
      </c>
      <c r="K50" t="str">
        <f>IF(J50="","",IF(J50=J51,"T",IF(J50&gt;J51,"W","L")))</f>
        <v/>
      </c>
    </row>
    <row r="51" spans="8:11" x14ac:dyDescent="0.2">
      <c r="I51" t="str">
        <f>'Tucker Carlson'!$B$27</f>
        <v>Ass Interference</v>
      </c>
      <c r="J51" t="str">
        <f>IF(H50="","",'Tucker Carlson'!$AF$25)</f>
        <v/>
      </c>
      <c r="K51" t="str">
        <f>IF(J51="","",IF(J51=J50,"T",IF(J51&gt;J50,"W","L")))</f>
        <v/>
      </c>
    </row>
    <row r="53" spans="8:11" x14ac:dyDescent="0.2">
      <c r="H53" t="str">
        <f>IF(COUNTIF(H$2:H52,I54&amp;I53)&gt;0,"",I53&amp;I54)</f>
        <v/>
      </c>
      <c r="I53" t="str">
        <f>'Tucker Carlson'!$B$46</f>
        <v/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/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Manstraighting to Seven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/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/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184</v>
      </c>
      <c r="C1" s="53"/>
      <c r="D1" s="61" t="s">
        <v>1184</v>
      </c>
      <c r="E1" s="62" t="s">
        <v>488</v>
      </c>
    </row>
    <row r="2" spans="1:5" x14ac:dyDescent="0.2">
      <c r="A2" t="s">
        <v>115</v>
      </c>
      <c r="B2" t="s">
        <v>166</v>
      </c>
      <c r="C2" s="54" t="s">
        <v>509</v>
      </c>
      <c r="D2" s="61" t="s">
        <v>510</v>
      </c>
      <c r="E2" s="62" t="s">
        <v>227</v>
      </c>
    </row>
    <row r="3" spans="1:5" x14ac:dyDescent="0.2">
      <c r="A3" t="s">
        <v>115</v>
      </c>
      <c r="B3" t="s">
        <v>167</v>
      </c>
      <c r="C3" s="54" t="s">
        <v>511</v>
      </c>
      <c r="D3" s="61" t="s">
        <v>1520</v>
      </c>
      <c r="E3" s="62" t="s">
        <v>1242</v>
      </c>
    </row>
    <row r="4" spans="1:5" x14ac:dyDescent="0.2">
      <c r="A4" t="s">
        <v>115</v>
      </c>
      <c r="B4" t="s">
        <v>168</v>
      </c>
      <c r="C4" s="54" t="s">
        <v>512</v>
      </c>
      <c r="D4" s="61" t="s">
        <v>1110</v>
      </c>
      <c r="E4" s="62" t="s">
        <v>155</v>
      </c>
    </row>
    <row r="5" spans="1:5" x14ac:dyDescent="0.2">
      <c r="A5" t="s">
        <v>115</v>
      </c>
      <c r="B5" t="s">
        <v>169</v>
      </c>
      <c r="C5" s="54" t="s">
        <v>513</v>
      </c>
      <c r="D5" s="61" t="s">
        <v>409</v>
      </c>
    </row>
    <row r="6" spans="1:5" x14ac:dyDescent="0.2">
      <c r="A6" t="s">
        <v>115</v>
      </c>
      <c r="B6" t="s">
        <v>208</v>
      </c>
      <c r="C6" s="54" t="s">
        <v>514</v>
      </c>
      <c r="D6" s="61" t="s">
        <v>410</v>
      </c>
    </row>
    <row r="7" spans="1:5" x14ac:dyDescent="0.2">
      <c r="A7" t="s">
        <v>115</v>
      </c>
      <c r="B7" t="s">
        <v>347</v>
      </c>
      <c r="C7" s="54" t="s">
        <v>515</v>
      </c>
      <c r="D7" s="61" t="s">
        <v>411</v>
      </c>
    </row>
    <row r="8" spans="1:5" x14ac:dyDescent="0.2">
      <c r="A8" t="s">
        <v>115</v>
      </c>
      <c r="B8" t="s">
        <v>170</v>
      </c>
      <c r="C8" s="54" t="s">
        <v>516</v>
      </c>
      <c r="D8" s="61" t="s">
        <v>1521</v>
      </c>
      <c r="E8" s="62" t="s">
        <v>405</v>
      </c>
    </row>
    <row r="9" spans="1:5" x14ac:dyDescent="0.2">
      <c r="A9" t="s">
        <v>115</v>
      </c>
      <c r="B9" t="s">
        <v>171</v>
      </c>
      <c r="C9" s="54" t="s">
        <v>517</v>
      </c>
      <c r="D9" s="61" t="s">
        <v>1522</v>
      </c>
      <c r="E9" s="62" t="s">
        <v>318</v>
      </c>
    </row>
    <row r="10" spans="1:5" x14ac:dyDescent="0.2">
      <c r="A10" t="s">
        <v>115</v>
      </c>
      <c r="B10" t="s">
        <v>172</v>
      </c>
      <c r="C10" s="54" t="s">
        <v>518</v>
      </c>
      <c r="D10" s="61" t="s">
        <v>1523</v>
      </c>
      <c r="E10" s="62" t="s">
        <v>1244</v>
      </c>
    </row>
    <row r="11" spans="1:5" x14ac:dyDescent="0.2">
      <c r="A11" t="s">
        <v>115</v>
      </c>
      <c r="B11" t="s">
        <v>173</v>
      </c>
      <c r="C11" s="54" t="s">
        <v>519</v>
      </c>
      <c r="D11" s="61" t="s">
        <v>1524</v>
      </c>
      <c r="E11" s="62" t="s">
        <v>319</v>
      </c>
    </row>
    <row r="12" spans="1:5" x14ac:dyDescent="0.2">
      <c r="A12" t="s">
        <v>115</v>
      </c>
      <c r="B12" t="s">
        <v>174</v>
      </c>
      <c r="C12" s="54" t="s">
        <v>520</v>
      </c>
      <c r="D12" s="61" t="s">
        <v>466</v>
      </c>
    </row>
    <row r="13" spans="1:5" x14ac:dyDescent="0.2">
      <c r="A13" t="s">
        <v>115</v>
      </c>
      <c r="B13" t="s">
        <v>175</v>
      </c>
      <c r="C13" s="54" t="s">
        <v>521</v>
      </c>
      <c r="D13" s="61" t="s">
        <v>467</v>
      </c>
    </row>
    <row r="14" spans="1:5" x14ac:dyDescent="0.2">
      <c r="A14" t="s">
        <v>115</v>
      </c>
      <c r="B14" t="s">
        <v>348</v>
      </c>
      <c r="C14" s="54" t="s">
        <v>522</v>
      </c>
      <c r="D14" s="61" t="s">
        <v>412</v>
      </c>
    </row>
    <row r="15" spans="1:5" x14ac:dyDescent="0.2">
      <c r="A15" t="s">
        <v>115</v>
      </c>
      <c r="B15" t="s">
        <v>176</v>
      </c>
      <c r="C15" s="54" t="s">
        <v>523</v>
      </c>
      <c r="D15" s="61" t="s">
        <v>1125</v>
      </c>
      <c r="E15" s="62" t="s">
        <v>1116</v>
      </c>
    </row>
    <row r="16" spans="1:5" x14ac:dyDescent="0.2">
      <c r="A16" t="s">
        <v>115</v>
      </c>
      <c r="B16" t="s">
        <v>177</v>
      </c>
      <c r="C16" s="54" t="s">
        <v>524</v>
      </c>
      <c r="D16" s="61" t="s">
        <v>1525</v>
      </c>
      <c r="E16" s="62" t="s">
        <v>402</v>
      </c>
    </row>
    <row r="17" spans="1:5" x14ac:dyDescent="0.2">
      <c r="A17" t="s">
        <v>115</v>
      </c>
      <c r="B17" t="s">
        <v>178</v>
      </c>
      <c r="C17" s="54" t="s">
        <v>525</v>
      </c>
      <c r="D17" s="61" t="s">
        <v>1526</v>
      </c>
      <c r="E17" s="62" t="s">
        <v>506</v>
      </c>
    </row>
    <row r="18" spans="1:5" x14ac:dyDescent="0.2">
      <c r="A18" t="s">
        <v>115</v>
      </c>
      <c r="B18" t="s">
        <v>179</v>
      </c>
      <c r="C18" s="54" t="s">
        <v>526</v>
      </c>
      <c r="D18" s="61" t="s">
        <v>1527</v>
      </c>
      <c r="E18" s="62" t="s">
        <v>402</v>
      </c>
    </row>
    <row r="19" spans="1:5" x14ac:dyDescent="0.2">
      <c r="A19" t="s">
        <v>115</v>
      </c>
      <c r="B19" t="s">
        <v>180</v>
      </c>
      <c r="C19" s="54" t="s">
        <v>527</v>
      </c>
      <c r="D19" s="61" t="s">
        <v>1127</v>
      </c>
    </row>
    <row r="20" spans="1:5" x14ac:dyDescent="0.2">
      <c r="A20" t="s">
        <v>115</v>
      </c>
      <c r="B20" t="s">
        <v>181</v>
      </c>
      <c r="C20" s="54" t="s">
        <v>528</v>
      </c>
      <c r="D20" s="61" t="s">
        <v>413</v>
      </c>
    </row>
    <row r="21" spans="1:5" x14ac:dyDescent="0.2">
      <c r="A21" t="s">
        <v>115</v>
      </c>
      <c r="B21" t="s">
        <v>349</v>
      </c>
      <c r="C21" s="54" t="s">
        <v>529</v>
      </c>
      <c r="D21" s="61" t="s">
        <v>414</v>
      </c>
    </row>
    <row r="22" spans="1:5" x14ac:dyDescent="0.2">
      <c r="A22" t="s">
        <v>115</v>
      </c>
      <c r="B22" t="s">
        <v>182</v>
      </c>
      <c r="C22" s="54" t="s">
        <v>530</v>
      </c>
      <c r="D22" s="61" t="s">
        <v>531</v>
      </c>
      <c r="E22" s="62" t="s">
        <v>149</v>
      </c>
    </row>
    <row r="23" spans="1:5" x14ac:dyDescent="0.2">
      <c r="A23" t="s">
        <v>115</v>
      </c>
      <c r="B23" t="s">
        <v>212</v>
      </c>
      <c r="C23" s="54" t="s">
        <v>532</v>
      </c>
      <c r="D23" s="61" t="s">
        <v>415</v>
      </c>
    </row>
    <row r="24" spans="1:5" x14ac:dyDescent="0.2">
      <c r="A24" t="s">
        <v>115</v>
      </c>
      <c r="B24" t="s">
        <v>350</v>
      </c>
      <c r="C24" s="54" t="s">
        <v>533</v>
      </c>
      <c r="D24" s="61" t="s">
        <v>416</v>
      </c>
    </row>
    <row r="25" spans="1:5" x14ac:dyDescent="0.2">
      <c r="A25" t="s">
        <v>115</v>
      </c>
      <c r="B25" t="s">
        <v>183</v>
      </c>
      <c r="C25" s="54" t="s">
        <v>534</v>
      </c>
      <c r="D25" s="61" t="s">
        <v>1528</v>
      </c>
      <c r="E25" s="62" t="s">
        <v>96</v>
      </c>
    </row>
    <row r="26" spans="1:5" x14ac:dyDescent="0.2">
      <c r="A26" t="s">
        <v>115</v>
      </c>
      <c r="B26" t="s">
        <v>206</v>
      </c>
      <c r="C26" s="54" t="s">
        <v>535</v>
      </c>
      <c r="D26" s="61" t="s">
        <v>417</v>
      </c>
    </row>
    <row r="27" spans="1:5" x14ac:dyDescent="0.2">
      <c r="A27" t="s">
        <v>115</v>
      </c>
      <c r="B27" t="s">
        <v>207</v>
      </c>
      <c r="C27" s="54" t="s">
        <v>536</v>
      </c>
      <c r="D27" s="61" t="s">
        <v>418</v>
      </c>
    </row>
    <row r="28" spans="1:5" x14ac:dyDescent="0.2">
      <c r="A28" t="s">
        <v>115</v>
      </c>
      <c r="B28" t="s">
        <v>210</v>
      </c>
      <c r="C28" s="54" t="s">
        <v>537</v>
      </c>
      <c r="D28" s="61" t="s">
        <v>419</v>
      </c>
    </row>
    <row r="29" spans="1:5" x14ac:dyDescent="0.2">
      <c r="A29" t="s">
        <v>115</v>
      </c>
      <c r="B29" t="s">
        <v>351</v>
      </c>
      <c r="C29" s="54" t="s">
        <v>538</v>
      </c>
      <c r="D29" s="61" t="s">
        <v>420</v>
      </c>
    </row>
    <row r="30" spans="1:5" x14ac:dyDescent="0.2">
      <c r="A30" t="s">
        <v>115</v>
      </c>
      <c r="B30" t="s">
        <v>352</v>
      </c>
      <c r="C30" s="54" t="s">
        <v>539</v>
      </c>
      <c r="D30" s="61" t="s">
        <v>475</v>
      </c>
    </row>
    <row r="31" spans="1:5" x14ac:dyDescent="0.2">
      <c r="A31" t="s">
        <v>115</v>
      </c>
      <c r="B31" t="s">
        <v>353</v>
      </c>
      <c r="C31" s="54" t="s">
        <v>540</v>
      </c>
      <c r="D31" s="61" t="s">
        <v>476</v>
      </c>
    </row>
    <row r="32" spans="1:5" x14ac:dyDescent="0.2">
      <c r="A32" t="s">
        <v>115</v>
      </c>
      <c r="B32" t="s">
        <v>354</v>
      </c>
      <c r="C32" s="54" t="s">
        <v>541</v>
      </c>
      <c r="D32" s="61" t="s">
        <v>468</v>
      </c>
    </row>
    <row r="33" spans="1:4" x14ac:dyDescent="0.2">
      <c r="A33" t="s">
        <v>115</v>
      </c>
      <c r="B33" t="s">
        <v>355</v>
      </c>
      <c r="C33" s="54" t="s">
        <v>542</v>
      </c>
      <c r="D33" s="61" t="s">
        <v>469</v>
      </c>
    </row>
    <row r="34" spans="1:4" x14ac:dyDescent="0.2">
      <c r="A34" t="s">
        <v>115</v>
      </c>
      <c r="B34" t="s">
        <v>356</v>
      </c>
      <c r="C34" s="54" t="s">
        <v>543</v>
      </c>
      <c r="D34" s="61" t="s">
        <v>421</v>
      </c>
    </row>
    <row r="35" spans="1:4" x14ac:dyDescent="0.2">
      <c r="A35" t="s">
        <v>115</v>
      </c>
      <c r="B35" t="s">
        <v>357</v>
      </c>
      <c r="C35" s="54" t="s">
        <v>544</v>
      </c>
      <c r="D35" s="61" t="s">
        <v>422</v>
      </c>
    </row>
    <row r="36" spans="1:4" x14ac:dyDescent="0.2">
      <c r="A36" t="s">
        <v>115</v>
      </c>
      <c r="B36" t="s">
        <v>358</v>
      </c>
      <c r="C36" s="54" t="s">
        <v>545</v>
      </c>
      <c r="D36" s="61" t="s">
        <v>423</v>
      </c>
    </row>
    <row r="37" spans="1:4" x14ac:dyDescent="0.2">
      <c r="A37" t="s">
        <v>115</v>
      </c>
      <c r="B37" t="s">
        <v>359</v>
      </c>
      <c r="C37" s="54" t="s">
        <v>546</v>
      </c>
      <c r="D37" s="61" t="s">
        <v>424</v>
      </c>
    </row>
    <row r="38" spans="1:4" x14ac:dyDescent="0.2">
      <c r="A38" t="s">
        <v>115</v>
      </c>
      <c r="B38" t="s">
        <v>360</v>
      </c>
      <c r="C38" s="54" t="s">
        <v>547</v>
      </c>
      <c r="D38" s="61" t="s">
        <v>470</v>
      </c>
    </row>
    <row r="39" spans="1:4" x14ac:dyDescent="0.2">
      <c r="A39" t="s">
        <v>115</v>
      </c>
      <c r="B39" t="s">
        <v>361</v>
      </c>
      <c r="C39" s="54" t="s">
        <v>548</v>
      </c>
      <c r="D39" s="61" t="s">
        <v>471</v>
      </c>
    </row>
    <row r="40" spans="1:4" x14ac:dyDescent="0.2">
      <c r="A40" t="s">
        <v>115</v>
      </c>
      <c r="B40" t="s">
        <v>362</v>
      </c>
      <c r="C40" s="54" t="s">
        <v>549</v>
      </c>
      <c r="D40" s="61" t="s">
        <v>425</v>
      </c>
    </row>
    <row r="41" spans="1:4" x14ac:dyDescent="0.2">
      <c r="A41" t="s">
        <v>115</v>
      </c>
      <c r="B41" t="s">
        <v>363</v>
      </c>
      <c r="C41" s="54" t="s">
        <v>550</v>
      </c>
      <c r="D41" s="61" t="s">
        <v>426</v>
      </c>
    </row>
    <row r="42" spans="1:4" x14ac:dyDescent="0.2">
      <c r="A42" t="s">
        <v>115</v>
      </c>
      <c r="B42" t="s">
        <v>364</v>
      </c>
      <c r="C42" s="54" t="s">
        <v>551</v>
      </c>
      <c r="D42" s="61" t="s">
        <v>427</v>
      </c>
    </row>
    <row r="43" spans="1:4" x14ac:dyDescent="0.2">
      <c r="A43" t="s">
        <v>115</v>
      </c>
      <c r="B43" t="s">
        <v>365</v>
      </c>
      <c r="C43" s="54" t="s">
        <v>552</v>
      </c>
      <c r="D43" s="61" t="s">
        <v>428</v>
      </c>
    </row>
    <row r="44" spans="1:4" x14ac:dyDescent="0.2">
      <c r="A44" t="s">
        <v>115</v>
      </c>
      <c r="B44" t="s">
        <v>366</v>
      </c>
      <c r="C44" s="54" t="s">
        <v>553</v>
      </c>
      <c r="D44" s="61" t="s">
        <v>429</v>
      </c>
    </row>
    <row r="45" spans="1:4" x14ac:dyDescent="0.2">
      <c r="A45" t="s">
        <v>115</v>
      </c>
      <c r="B45" t="s">
        <v>367</v>
      </c>
      <c r="C45" s="54" t="s">
        <v>554</v>
      </c>
      <c r="D45" s="61" t="s">
        <v>430</v>
      </c>
    </row>
    <row r="46" spans="1:4" x14ac:dyDescent="0.2">
      <c r="A46" t="s">
        <v>115</v>
      </c>
      <c r="B46" t="s">
        <v>368</v>
      </c>
      <c r="C46" s="54" t="s">
        <v>555</v>
      </c>
      <c r="D46" s="61" t="s">
        <v>431</v>
      </c>
    </row>
    <row r="47" spans="1:4" x14ac:dyDescent="0.2">
      <c r="A47" t="s">
        <v>115</v>
      </c>
      <c r="B47" t="s">
        <v>369</v>
      </c>
      <c r="C47" s="54" t="s">
        <v>556</v>
      </c>
      <c r="D47" s="61" t="s">
        <v>432</v>
      </c>
    </row>
    <row r="48" spans="1:4" x14ac:dyDescent="0.2">
      <c r="A48" t="s">
        <v>115</v>
      </c>
      <c r="B48" t="s">
        <v>370</v>
      </c>
      <c r="C48" s="54" t="s">
        <v>557</v>
      </c>
      <c r="D48" s="61" t="s">
        <v>433</v>
      </c>
    </row>
    <row r="49" spans="1:4" x14ac:dyDescent="0.2">
      <c r="A49" t="s">
        <v>115</v>
      </c>
      <c r="B49" t="s">
        <v>371</v>
      </c>
      <c r="C49" s="54" t="s">
        <v>558</v>
      </c>
      <c r="D49" s="61" t="s">
        <v>434</v>
      </c>
    </row>
    <row r="50" spans="1:4" x14ac:dyDescent="0.2">
      <c r="A50" t="s">
        <v>115</v>
      </c>
      <c r="B50" t="s">
        <v>372</v>
      </c>
      <c r="C50" s="54" t="s">
        <v>559</v>
      </c>
      <c r="D50" s="61" t="s">
        <v>435</v>
      </c>
    </row>
    <row r="51" spans="1:4" x14ac:dyDescent="0.2">
      <c r="A51" t="s">
        <v>115</v>
      </c>
      <c r="B51" t="s">
        <v>373</v>
      </c>
      <c r="C51" s="54" t="s">
        <v>560</v>
      </c>
      <c r="D51" s="61" t="s">
        <v>436</v>
      </c>
    </row>
    <row r="52" spans="1:4" x14ac:dyDescent="0.2">
      <c r="A52" t="s">
        <v>115</v>
      </c>
      <c r="B52" t="s">
        <v>374</v>
      </c>
      <c r="C52" s="54" t="s">
        <v>561</v>
      </c>
      <c r="D52" s="61" t="s">
        <v>437</v>
      </c>
    </row>
    <row r="53" spans="1:4" x14ac:dyDescent="0.2">
      <c r="A53" t="s">
        <v>115</v>
      </c>
      <c r="B53" t="s">
        <v>375</v>
      </c>
      <c r="C53" s="54" t="s">
        <v>562</v>
      </c>
      <c r="D53" s="61" t="s">
        <v>438</v>
      </c>
    </row>
    <row r="54" spans="1:4" x14ac:dyDescent="0.2">
      <c r="A54" t="s">
        <v>115</v>
      </c>
      <c r="B54" t="s">
        <v>376</v>
      </c>
      <c r="C54" s="54" t="s">
        <v>563</v>
      </c>
      <c r="D54" s="61" t="s">
        <v>439</v>
      </c>
    </row>
    <row r="55" spans="1:4" x14ac:dyDescent="0.2">
      <c r="A55" t="s">
        <v>115</v>
      </c>
      <c r="B55" t="s">
        <v>377</v>
      </c>
      <c r="C55" s="54" t="s">
        <v>564</v>
      </c>
      <c r="D55" s="61" t="s">
        <v>440</v>
      </c>
    </row>
    <row r="56" spans="1:4" x14ac:dyDescent="0.2">
      <c r="A56" t="s">
        <v>115</v>
      </c>
      <c r="B56" t="s">
        <v>378</v>
      </c>
      <c r="C56" s="54" t="s">
        <v>565</v>
      </c>
      <c r="D56" s="61" t="s">
        <v>441</v>
      </c>
    </row>
    <row r="57" spans="1:4" x14ac:dyDescent="0.2">
      <c r="A57" t="s">
        <v>115</v>
      </c>
      <c r="B57" t="s">
        <v>379</v>
      </c>
      <c r="C57" s="54" t="s">
        <v>566</v>
      </c>
      <c r="D57" s="61" t="s">
        <v>442</v>
      </c>
    </row>
    <row r="58" spans="1:4" x14ac:dyDescent="0.2">
      <c r="A58" t="s">
        <v>115</v>
      </c>
      <c r="B58" t="s">
        <v>380</v>
      </c>
      <c r="C58" s="54" t="s">
        <v>567</v>
      </c>
      <c r="D58" s="61" t="s">
        <v>443</v>
      </c>
    </row>
    <row r="59" spans="1:4" x14ac:dyDescent="0.2">
      <c r="A59" t="s">
        <v>115</v>
      </c>
      <c r="B59" t="s">
        <v>381</v>
      </c>
      <c r="D59" s="61" t="s">
        <v>444</v>
      </c>
    </row>
    <row r="60" spans="1:4" x14ac:dyDescent="0.2">
      <c r="A60" t="s">
        <v>115</v>
      </c>
      <c r="B60" t="s">
        <v>382</v>
      </c>
      <c r="D60" s="61" t="s">
        <v>445</v>
      </c>
    </row>
    <row r="61" spans="1:4" ht="19.5" x14ac:dyDescent="0.4">
      <c r="A61" t="s">
        <v>115</v>
      </c>
      <c r="B61" t="s">
        <v>383</v>
      </c>
      <c r="C61" s="53"/>
      <c r="D61" s="61" t="s">
        <v>446</v>
      </c>
    </row>
    <row r="62" spans="1:4" x14ac:dyDescent="0.2">
      <c r="A62" t="s">
        <v>115</v>
      </c>
      <c r="B62" t="s">
        <v>384</v>
      </c>
      <c r="C62" s="54" t="s">
        <v>568</v>
      </c>
      <c r="D62" s="61" t="s">
        <v>447</v>
      </c>
    </row>
    <row r="63" spans="1:4" x14ac:dyDescent="0.2">
      <c r="A63" t="s">
        <v>115</v>
      </c>
      <c r="B63" t="s">
        <v>385</v>
      </c>
      <c r="C63" s="54" t="s">
        <v>569</v>
      </c>
      <c r="D63" s="61" t="s">
        <v>448</v>
      </c>
    </row>
    <row r="64" spans="1:4" x14ac:dyDescent="0.2">
      <c r="A64" t="s">
        <v>115</v>
      </c>
      <c r="B64" t="s">
        <v>386</v>
      </c>
      <c r="C64" s="54" t="s">
        <v>570</v>
      </c>
      <c r="D64" s="61" t="s">
        <v>449</v>
      </c>
    </row>
    <row r="65" spans="1:5" x14ac:dyDescent="0.2">
      <c r="A65" t="s">
        <v>115</v>
      </c>
      <c r="B65" t="s">
        <v>387</v>
      </c>
      <c r="C65" s="54" t="s">
        <v>571</v>
      </c>
      <c r="D65" s="61" t="s">
        <v>450</v>
      </c>
    </row>
    <row r="66" spans="1:5" x14ac:dyDescent="0.2">
      <c r="A66" t="s">
        <v>115</v>
      </c>
      <c r="B66" t="s">
        <v>388</v>
      </c>
      <c r="C66" s="54" t="s">
        <v>572</v>
      </c>
      <c r="D66" s="61" t="s">
        <v>451</v>
      </c>
    </row>
    <row r="67" spans="1:5" x14ac:dyDescent="0.2">
      <c r="A67" t="s">
        <v>115</v>
      </c>
      <c r="B67" t="s">
        <v>389</v>
      </c>
      <c r="C67" s="54" t="s">
        <v>573</v>
      </c>
      <c r="D67" s="61" t="s">
        <v>452</v>
      </c>
    </row>
    <row r="68" spans="1:5" x14ac:dyDescent="0.2">
      <c r="A68" t="s">
        <v>115</v>
      </c>
      <c r="B68" t="s">
        <v>390</v>
      </c>
      <c r="C68" s="54" t="s">
        <v>574</v>
      </c>
      <c r="D68" s="61" t="s">
        <v>453</v>
      </c>
    </row>
    <row r="69" spans="1:5" x14ac:dyDescent="0.2">
      <c r="A69" t="s">
        <v>115</v>
      </c>
      <c r="B69" t="s">
        <v>391</v>
      </c>
      <c r="C69" s="54" t="s">
        <v>575</v>
      </c>
      <c r="D69" s="61" t="s">
        <v>576</v>
      </c>
      <c r="E69" s="62" t="s">
        <v>345</v>
      </c>
    </row>
    <row r="70" spans="1:5" x14ac:dyDescent="0.2">
      <c r="A70" t="s">
        <v>115</v>
      </c>
      <c r="B70" t="s">
        <v>186</v>
      </c>
      <c r="C70" s="54" t="s">
        <v>577</v>
      </c>
      <c r="D70" s="61" t="s">
        <v>578</v>
      </c>
      <c r="E70" s="62" t="s">
        <v>227</v>
      </c>
    </row>
    <row r="71" spans="1:5" x14ac:dyDescent="0.2">
      <c r="A71" t="s">
        <v>115</v>
      </c>
      <c r="B71" t="s">
        <v>187</v>
      </c>
      <c r="C71" s="54" t="s">
        <v>579</v>
      </c>
      <c r="D71" s="61" t="s">
        <v>1529</v>
      </c>
      <c r="E71" s="62" t="s">
        <v>1242</v>
      </c>
    </row>
    <row r="72" spans="1:5" x14ac:dyDescent="0.2">
      <c r="A72" t="s">
        <v>115</v>
      </c>
      <c r="B72" t="s">
        <v>188</v>
      </c>
      <c r="C72" s="54" t="s">
        <v>580</v>
      </c>
      <c r="D72" s="61" t="s">
        <v>1111</v>
      </c>
      <c r="E72" s="62" t="s">
        <v>155</v>
      </c>
    </row>
    <row r="73" spans="1:5" x14ac:dyDescent="0.2">
      <c r="A73" t="s">
        <v>115</v>
      </c>
      <c r="B73" t="s">
        <v>189</v>
      </c>
      <c r="C73" s="54" t="s">
        <v>581</v>
      </c>
      <c r="D73" s="61" t="s">
        <v>454</v>
      </c>
    </row>
    <row r="74" spans="1:5" x14ac:dyDescent="0.2">
      <c r="A74" t="s">
        <v>115</v>
      </c>
      <c r="B74" t="s">
        <v>209</v>
      </c>
      <c r="C74" s="54" t="s">
        <v>582</v>
      </c>
      <c r="D74" s="61" t="s">
        <v>455</v>
      </c>
    </row>
    <row r="75" spans="1:5" x14ac:dyDescent="0.2">
      <c r="A75" t="s">
        <v>115</v>
      </c>
      <c r="B75" t="s">
        <v>392</v>
      </c>
      <c r="C75" s="54" t="s">
        <v>583</v>
      </c>
      <c r="D75" s="61" t="s">
        <v>456</v>
      </c>
    </row>
    <row r="76" spans="1:5" x14ac:dyDescent="0.2">
      <c r="A76" t="s">
        <v>115</v>
      </c>
      <c r="B76" t="s">
        <v>190</v>
      </c>
      <c r="C76" s="54" t="s">
        <v>584</v>
      </c>
      <c r="D76" s="61" t="s">
        <v>1530</v>
      </c>
      <c r="E76" s="62" t="s">
        <v>405</v>
      </c>
    </row>
    <row r="77" spans="1:5" x14ac:dyDescent="0.2">
      <c r="A77" t="s">
        <v>115</v>
      </c>
      <c r="B77" t="s">
        <v>191</v>
      </c>
      <c r="C77" s="54" t="s">
        <v>585</v>
      </c>
      <c r="D77" s="61" t="s">
        <v>1531</v>
      </c>
      <c r="E77" s="62" t="s">
        <v>318</v>
      </c>
    </row>
    <row r="78" spans="1:5" x14ac:dyDescent="0.2">
      <c r="A78" t="s">
        <v>115</v>
      </c>
      <c r="B78" t="s">
        <v>192</v>
      </c>
      <c r="C78" s="54" t="s">
        <v>586</v>
      </c>
      <c r="D78" s="61" t="s">
        <v>1532</v>
      </c>
      <c r="E78" s="62" t="s">
        <v>1244</v>
      </c>
    </row>
    <row r="79" spans="1:5" x14ac:dyDescent="0.2">
      <c r="A79" t="s">
        <v>115</v>
      </c>
      <c r="B79" t="s">
        <v>193</v>
      </c>
      <c r="C79" s="54" t="s">
        <v>587</v>
      </c>
      <c r="D79" s="61" t="s">
        <v>1533</v>
      </c>
      <c r="E79" s="62" t="s">
        <v>319</v>
      </c>
    </row>
    <row r="80" spans="1:5" x14ac:dyDescent="0.2">
      <c r="A80" t="s">
        <v>115</v>
      </c>
      <c r="B80" t="s">
        <v>194</v>
      </c>
      <c r="C80" s="54" t="s">
        <v>588</v>
      </c>
      <c r="D80" s="61" t="s">
        <v>472</v>
      </c>
    </row>
    <row r="81" spans="1:5" x14ac:dyDescent="0.2">
      <c r="A81" t="s">
        <v>115</v>
      </c>
      <c r="B81" t="s">
        <v>195</v>
      </c>
      <c r="C81" s="54" t="s">
        <v>589</v>
      </c>
      <c r="D81" s="61" t="s">
        <v>473</v>
      </c>
    </row>
    <row r="82" spans="1:5" x14ac:dyDescent="0.2">
      <c r="A82" t="s">
        <v>115</v>
      </c>
      <c r="B82" t="s">
        <v>393</v>
      </c>
      <c r="C82" s="54" t="s">
        <v>590</v>
      </c>
      <c r="D82" s="61" t="s">
        <v>457</v>
      </c>
    </row>
    <row r="83" spans="1:5" x14ac:dyDescent="0.2">
      <c r="A83" t="s">
        <v>115</v>
      </c>
      <c r="B83" t="s">
        <v>196</v>
      </c>
      <c r="C83" s="54" t="s">
        <v>591</v>
      </c>
      <c r="D83" s="61" t="s">
        <v>1126</v>
      </c>
      <c r="E83" s="62" t="s">
        <v>1116</v>
      </c>
    </row>
    <row r="84" spans="1:5" x14ac:dyDescent="0.2">
      <c r="A84" t="s">
        <v>115</v>
      </c>
      <c r="B84" t="s">
        <v>197</v>
      </c>
      <c r="C84" s="54" t="s">
        <v>592</v>
      </c>
      <c r="D84" s="61" t="s">
        <v>1534</v>
      </c>
      <c r="E84" s="62" t="s">
        <v>402</v>
      </c>
    </row>
    <row r="85" spans="1:5" x14ac:dyDescent="0.2">
      <c r="A85" t="s">
        <v>115</v>
      </c>
      <c r="B85" t="s">
        <v>198</v>
      </c>
      <c r="C85" s="54" t="s">
        <v>593</v>
      </c>
      <c r="D85" s="61" t="s">
        <v>1535</v>
      </c>
      <c r="E85" s="62" t="s">
        <v>506</v>
      </c>
    </row>
    <row r="86" spans="1:5" x14ac:dyDescent="0.2">
      <c r="A86" t="s">
        <v>115</v>
      </c>
      <c r="B86" t="s">
        <v>199</v>
      </c>
      <c r="C86" s="54" t="s">
        <v>594</v>
      </c>
      <c r="D86" s="61" t="s">
        <v>1536</v>
      </c>
      <c r="E86" s="62" t="s">
        <v>402</v>
      </c>
    </row>
    <row r="87" spans="1:5" x14ac:dyDescent="0.2">
      <c r="A87" t="s">
        <v>115</v>
      </c>
      <c r="B87" t="s">
        <v>200</v>
      </c>
      <c r="C87" s="54" t="s">
        <v>595</v>
      </c>
      <c r="D87" s="61" t="s">
        <v>1128</v>
      </c>
    </row>
    <row r="88" spans="1:5" x14ac:dyDescent="0.2">
      <c r="A88" t="s">
        <v>115</v>
      </c>
      <c r="B88" t="s">
        <v>203</v>
      </c>
      <c r="C88" s="54" t="s">
        <v>596</v>
      </c>
      <c r="D88" s="61" t="s">
        <v>458</v>
      </c>
    </row>
    <row r="89" spans="1:5" x14ac:dyDescent="0.2">
      <c r="A89" t="s">
        <v>115</v>
      </c>
      <c r="B89" t="s">
        <v>394</v>
      </c>
      <c r="C89" s="54" t="s">
        <v>597</v>
      </c>
      <c r="D89" s="61" t="s">
        <v>459</v>
      </c>
    </row>
    <row r="90" spans="1:5" x14ac:dyDescent="0.2">
      <c r="A90" t="s">
        <v>115</v>
      </c>
      <c r="B90" t="s">
        <v>201</v>
      </c>
      <c r="C90" s="54" t="s">
        <v>598</v>
      </c>
      <c r="D90" s="61" t="s">
        <v>599</v>
      </c>
      <c r="E90" s="62" t="s">
        <v>149</v>
      </c>
    </row>
    <row r="91" spans="1:5" x14ac:dyDescent="0.2">
      <c r="A91" t="s">
        <v>115</v>
      </c>
      <c r="B91" t="s">
        <v>213</v>
      </c>
      <c r="C91" s="54" t="s">
        <v>600</v>
      </c>
      <c r="D91" s="61" t="s">
        <v>460</v>
      </c>
    </row>
    <row r="92" spans="1:5" x14ac:dyDescent="0.2">
      <c r="A92" t="s">
        <v>115</v>
      </c>
      <c r="B92" t="s">
        <v>395</v>
      </c>
      <c r="C92" s="54" t="s">
        <v>601</v>
      </c>
      <c r="D92" s="61" t="s">
        <v>461</v>
      </c>
    </row>
    <row r="93" spans="1:5" x14ac:dyDescent="0.2">
      <c r="A93" t="s">
        <v>115</v>
      </c>
      <c r="B93" t="s">
        <v>202</v>
      </c>
      <c r="C93" s="54" t="s">
        <v>602</v>
      </c>
      <c r="D93" s="61" t="s">
        <v>1537</v>
      </c>
      <c r="E93" s="62" t="s">
        <v>96</v>
      </c>
    </row>
    <row r="94" spans="1:5" x14ac:dyDescent="0.2">
      <c r="A94" t="s">
        <v>115</v>
      </c>
      <c r="B94" t="s">
        <v>204</v>
      </c>
      <c r="C94" s="54" t="s">
        <v>603</v>
      </c>
      <c r="D94" s="61" t="s">
        <v>462</v>
      </c>
    </row>
    <row r="95" spans="1:5" x14ac:dyDescent="0.2">
      <c r="A95" t="s">
        <v>115</v>
      </c>
      <c r="B95" t="s">
        <v>205</v>
      </c>
      <c r="C95" s="54" t="s">
        <v>604</v>
      </c>
      <c r="D95" s="61" t="s">
        <v>463</v>
      </c>
    </row>
    <row r="96" spans="1:5" x14ac:dyDescent="0.2">
      <c r="A96" t="s">
        <v>115</v>
      </c>
      <c r="B96" t="s">
        <v>396</v>
      </c>
      <c r="C96" s="54" t="s">
        <v>605</v>
      </c>
      <c r="D96" s="61" t="s">
        <v>464</v>
      </c>
    </row>
    <row r="97" spans="1:5" x14ac:dyDescent="0.2">
      <c r="A97" t="s">
        <v>115</v>
      </c>
      <c r="B97" t="s">
        <v>397</v>
      </c>
      <c r="C97" s="54" t="s">
        <v>606</v>
      </c>
      <c r="D97" s="61" t="s">
        <v>465</v>
      </c>
    </row>
    <row r="98" spans="1:5" x14ac:dyDescent="0.2">
      <c r="A98" t="s">
        <v>115</v>
      </c>
      <c r="B98" t="s">
        <v>398</v>
      </c>
      <c r="C98" s="54" t="s">
        <v>607</v>
      </c>
      <c r="D98" s="61" t="s">
        <v>1538</v>
      </c>
      <c r="E98" s="63">
        <v>45631</v>
      </c>
    </row>
    <row r="99" spans="1:5" x14ac:dyDescent="0.2">
      <c r="A99" t="s">
        <v>115</v>
      </c>
      <c r="B99" t="s">
        <v>399</v>
      </c>
      <c r="C99" s="54" t="s">
        <v>608</v>
      </c>
      <c r="D99" s="61" t="s">
        <v>1539</v>
      </c>
      <c r="E99" s="64">
        <v>0.9513194444444445</v>
      </c>
    </row>
    <row r="100" spans="1:5" x14ac:dyDescent="0.2">
      <c r="A100" t="s">
        <v>338</v>
      </c>
      <c r="B100" t="s">
        <v>184</v>
      </c>
      <c r="C100" s="54" t="s">
        <v>609</v>
      </c>
      <c r="D100" s="61" t="s">
        <v>1185</v>
      </c>
      <c r="E100" s="62" t="s">
        <v>1165</v>
      </c>
    </row>
    <row r="101" spans="1:5" x14ac:dyDescent="0.2">
      <c r="A101" t="s">
        <v>338</v>
      </c>
      <c r="B101" t="s">
        <v>166</v>
      </c>
      <c r="C101" s="54" t="s">
        <v>610</v>
      </c>
      <c r="D101" s="61" t="s">
        <v>1186</v>
      </c>
      <c r="E101" s="62" t="s">
        <v>1103</v>
      </c>
    </row>
    <row r="102" spans="1:5" x14ac:dyDescent="0.2">
      <c r="A102" t="s">
        <v>338</v>
      </c>
      <c r="B102" t="s">
        <v>167</v>
      </c>
      <c r="C102" s="54" t="s">
        <v>611</v>
      </c>
      <c r="D102" s="61" t="s">
        <v>1388</v>
      </c>
      <c r="E102" s="62" t="s">
        <v>1115</v>
      </c>
    </row>
    <row r="103" spans="1:5" x14ac:dyDescent="0.2">
      <c r="A103" t="s">
        <v>338</v>
      </c>
      <c r="B103" t="s">
        <v>168</v>
      </c>
      <c r="C103" s="54" t="s">
        <v>612</v>
      </c>
      <c r="D103" s="61" t="s">
        <v>1389</v>
      </c>
      <c r="E103" s="62" t="s">
        <v>1179</v>
      </c>
    </row>
    <row r="104" spans="1:5" x14ac:dyDescent="0.2">
      <c r="A104" t="s">
        <v>338</v>
      </c>
      <c r="B104" t="s">
        <v>169</v>
      </c>
      <c r="C104" s="54" t="s">
        <v>613</v>
      </c>
      <c r="D104" s="61" t="s">
        <v>409</v>
      </c>
    </row>
    <row r="105" spans="1:5" x14ac:dyDescent="0.2">
      <c r="A105" t="s">
        <v>338</v>
      </c>
      <c r="B105" t="s">
        <v>208</v>
      </c>
      <c r="C105" s="54" t="s">
        <v>614</v>
      </c>
      <c r="D105" s="61" t="s">
        <v>410</v>
      </c>
    </row>
    <row r="106" spans="1:5" x14ac:dyDescent="0.2">
      <c r="A106" t="s">
        <v>338</v>
      </c>
      <c r="B106" t="s">
        <v>347</v>
      </c>
      <c r="C106" s="54" t="s">
        <v>615</v>
      </c>
      <c r="D106" s="61" t="s">
        <v>411</v>
      </c>
    </row>
    <row r="107" spans="1:5" x14ac:dyDescent="0.2">
      <c r="A107" t="s">
        <v>338</v>
      </c>
      <c r="B107" t="s">
        <v>170</v>
      </c>
      <c r="C107" s="54" t="s">
        <v>616</v>
      </c>
      <c r="D107" s="61" t="s">
        <v>1390</v>
      </c>
      <c r="E107" s="62" t="s">
        <v>1340</v>
      </c>
    </row>
    <row r="108" spans="1:5" x14ac:dyDescent="0.2">
      <c r="A108" t="s">
        <v>338</v>
      </c>
      <c r="B108" t="s">
        <v>171</v>
      </c>
      <c r="C108" s="54" t="s">
        <v>617</v>
      </c>
      <c r="D108" s="61" t="s">
        <v>1540</v>
      </c>
      <c r="E108" s="62" t="s">
        <v>1102</v>
      </c>
    </row>
    <row r="109" spans="1:5" x14ac:dyDescent="0.2">
      <c r="A109" t="s">
        <v>338</v>
      </c>
      <c r="B109" t="s">
        <v>172</v>
      </c>
      <c r="C109" s="54" t="s">
        <v>618</v>
      </c>
      <c r="D109" s="61" t="s">
        <v>1541</v>
      </c>
      <c r="E109" s="62" t="s">
        <v>1214</v>
      </c>
    </row>
    <row r="110" spans="1:5" x14ac:dyDescent="0.2">
      <c r="A110" t="s">
        <v>338</v>
      </c>
      <c r="B110" t="s">
        <v>173</v>
      </c>
      <c r="C110" s="54" t="s">
        <v>619</v>
      </c>
      <c r="D110" s="61" t="s">
        <v>1542</v>
      </c>
    </row>
    <row r="111" spans="1:5" x14ac:dyDescent="0.2">
      <c r="A111" t="s">
        <v>338</v>
      </c>
      <c r="B111" t="s">
        <v>174</v>
      </c>
      <c r="C111" s="54" t="s">
        <v>620</v>
      </c>
      <c r="D111" s="61" t="s">
        <v>466</v>
      </c>
    </row>
    <row r="112" spans="1:5" x14ac:dyDescent="0.2">
      <c r="A112" t="s">
        <v>338</v>
      </c>
      <c r="B112" t="s">
        <v>175</v>
      </c>
      <c r="C112" s="54" t="s">
        <v>621</v>
      </c>
      <c r="D112" s="61" t="s">
        <v>467</v>
      </c>
    </row>
    <row r="113" spans="1:5" x14ac:dyDescent="0.2">
      <c r="A113" t="s">
        <v>338</v>
      </c>
      <c r="B113" t="s">
        <v>348</v>
      </c>
      <c r="C113" s="54" t="s">
        <v>622</v>
      </c>
      <c r="D113" s="61" t="s">
        <v>412</v>
      </c>
    </row>
    <row r="114" spans="1:5" x14ac:dyDescent="0.2">
      <c r="A114" t="s">
        <v>338</v>
      </c>
      <c r="B114" t="s">
        <v>176</v>
      </c>
      <c r="C114" s="54" t="s">
        <v>623</v>
      </c>
      <c r="D114" s="61" t="s">
        <v>1187</v>
      </c>
      <c r="E114" s="62" t="s">
        <v>496</v>
      </c>
    </row>
    <row r="115" spans="1:5" x14ac:dyDescent="0.2">
      <c r="A115" t="s">
        <v>338</v>
      </c>
      <c r="B115" t="s">
        <v>177</v>
      </c>
      <c r="C115" s="54" t="s">
        <v>624</v>
      </c>
      <c r="D115" s="61" t="s">
        <v>1188</v>
      </c>
      <c r="E115" s="62" t="s">
        <v>1112</v>
      </c>
    </row>
    <row r="116" spans="1:5" x14ac:dyDescent="0.2">
      <c r="A116" t="s">
        <v>338</v>
      </c>
      <c r="B116" t="s">
        <v>178</v>
      </c>
      <c r="C116" s="54" t="s">
        <v>625</v>
      </c>
      <c r="D116" s="61" t="s">
        <v>1391</v>
      </c>
      <c r="E116" s="62" t="s">
        <v>1174</v>
      </c>
    </row>
    <row r="117" spans="1:5" x14ac:dyDescent="0.2">
      <c r="A117" t="s">
        <v>338</v>
      </c>
      <c r="B117" t="s">
        <v>179</v>
      </c>
      <c r="C117" s="54" t="s">
        <v>626</v>
      </c>
      <c r="D117" s="61" t="s">
        <v>1392</v>
      </c>
      <c r="E117" s="62" t="s">
        <v>1174</v>
      </c>
    </row>
    <row r="118" spans="1:5" x14ac:dyDescent="0.2">
      <c r="A118" t="s">
        <v>338</v>
      </c>
      <c r="B118" t="s">
        <v>180</v>
      </c>
      <c r="C118" s="54" t="s">
        <v>627</v>
      </c>
      <c r="D118" s="61" t="s">
        <v>1127</v>
      </c>
    </row>
    <row r="119" spans="1:5" x14ac:dyDescent="0.2">
      <c r="A119" t="s">
        <v>338</v>
      </c>
      <c r="B119" t="s">
        <v>181</v>
      </c>
      <c r="D119" s="61" t="s">
        <v>413</v>
      </c>
    </row>
    <row r="120" spans="1:5" x14ac:dyDescent="0.2">
      <c r="A120" t="s">
        <v>338</v>
      </c>
      <c r="B120" t="s">
        <v>349</v>
      </c>
      <c r="D120" s="61" t="s">
        <v>414</v>
      </c>
    </row>
    <row r="121" spans="1:5" ht="19.5" x14ac:dyDescent="0.4">
      <c r="A121" t="s">
        <v>338</v>
      </c>
      <c r="B121" t="s">
        <v>182</v>
      </c>
      <c r="C121" s="53"/>
      <c r="D121" s="61" t="s">
        <v>1189</v>
      </c>
      <c r="E121" s="62" t="s">
        <v>1183</v>
      </c>
    </row>
    <row r="122" spans="1:5" x14ac:dyDescent="0.2">
      <c r="A122" t="s">
        <v>338</v>
      </c>
      <c r="B122" t="s">
        <v>212</v>
      </c>
      <c r="C122" s="54" t="s">
        <v>628</v>
      </c>
      <c r="D122" s="61" t="s">
        <v>415</v>
      </c>
    </row>
    <row r="123" spans="1:5" x14ac:dyDescent="0.2">
      <c r="A123" t="s">
        <v>338</v>
      </c>
      <c r="B123" t="s">
        <v>350</v>
      </c>
      <c r="C123" s="54" t="s">
        <v>629</v>
      </c>
      <c r="D123" s="61" t="s">
        <v>416</v>
      </c>
    </row>
    <row r="124" spans="1:5" x14ac:dyDescent="0.2">
      <c r="A124" t="s">
        <v>338</v>
      </c>
      <c r="B124" t="s">
        <v>183</v>
      </c>
      <c r="C124" s="54" t="s">
        <v>630</v>
      </c>
      <c r="D124" s="61" t="s">
        <v>1543</v>
      </c>
      <c r="E124" s="62" t="s">
        <v>91</v>
      </c>
    </row>
    <row r="125" spans="1:5" x14ac:dyDescent="0.2">
      <c r="A125" t="s">
        <v>338</v>
      </c>
      <c r="B125" t="s">
        <v>206</v>
      </c>
      <c r="C125" s="54" t="s">
        <v>631</v>
      </c>
      <c r="D125" s="61" t="s">
        <v>417</v>
      </c>
    </row>
    <row r="126" spans="1:5" x14ac:dyDescent="0.2">
      <c r="A126" t="s">
        <v>338</v>
      </c>
      <c r="B126" t="s">
        <v>207</v>
      </c>
      <c r="C126" s="54" t="s">
        <v>632</v>
      </c>
      <c r="D126" s="61" t="s">
        <v>418</v>
      </c>
    </row>
    <row r="127" spans="1:5" x14ac:dyDescent="0.2">
      <c r="A127" t="s">
        <v>338</v>
      </c>
      <c r="B127" t="s">
        <v>210</v>
      </c>
      <c r="C127" s="54" t="s">
        <v>633</v>
      </c>
      <c r="D127" s="61" t="s">
        <v>419</v>
      </c>
    </row>
    <row r="128" spans="1:5" x14ac:dyDescent="0.2">
      <c r="A128" t="s">
        <v>338</v>
      </c>
      <c r="B128" t="s">
        <v>351</v>
      </c>
      <c r="C128" s="54" t="s">
        <v>634</v>
      </c>
      <c r="D128" s="61" t="s">
        <v>420</v>
      </c>
    </row>
    <row r="129" spans="1:4" x14ac:dyDescent="0.2">
      <c r="A129" t="s">
        <v>338</v>
      </c>
      <c r="B129" t="s">
        <v>352</v>
      </c>
      <c r="C129" s="54" t="s">
        <v>635</v>
      </c>
      <c r="D129" s="61" t="s">
        <v>475</v>
      </c>
    </row>
    <row r="130" spans="1:4" x14ac:dyDescent="0.2">
      <c r="A130" t="s">
        <v>338</v>
      </c>
      <c r="B130" t="s">
        <v>353</v>
      </c>
      <c r="C130" s="54" t="s">
        <v>636</v>
      </c>
      <c r="D130" s="61" t="s">
        <v>476</v>
      </c>
    </row>
    <row r="131" spans="1:4" x14ac:dyDescent="0.2">
      <c r="A131" t="s">
        <v>338</v>
      </c>
      <c r="B131" t="s">
        <v>354</v>
      </c>
      <c r="C131" s="54" t="s">
        <v>637</v>
      </c>
      <c r="D131" s="61" t="s">
        <v>468</v>
      </c>
    </row>
    <row r="132" spans="1:4" x14ac:dyDescent="0.2">
      <c r="A132" t="s">
        <v>338</v>
      </c>
      <c r="B132" t="s">
        <v>355</v>
      </c>
      <c r="C132" s="54" t="s">
        <v>638</v>
      </c>
      <c r="D132" s="61" t="s">
        <v>469</v>
      </c>
    </row>
    <row r="133" spans="1:4" x14ac:dyDescent="0.2">
      <c r="A133" t="s">
        <v>338</v>
      </c>
      <c r="B133" t="s">
        <v>356</v>
      </c>
      <c r="C133" s="54" t="s">
        <v>639</v>
      </c>
      <c r="D133" s="61" t="s">
        <v>421</v>
      </c>
    </row>
    <row r="134" spans="1:4" x14ac:dyDescent="0.2">
      <c r="A134" t="s">
        <v>338</v>
      </c>
      <c r="B134" t="s">
        <v>357</v>
      </c>
      <c r="C134" s="54" t="s">
        <v>640</v>
      </c>
      <c r="D134" s="61" t="s">
        <v>422</v>
      </c>
    </row>
    <row r="135" spans="1:4" x14ac:dyDescent="0.2">
      <c r="A135" t="s">
        <v>338</v>
      </c>
      <c r="B135" t="s">
        <v>358</v>
      </c>
      <c r="C135" s="54" t="s">
        <v>641</v>
      </c>
      <c r="D135" s="61" t="s">
        <v>423</v>
      </c>
    </row>
    <row r="136" spans="1:4" x14ac:dyDescent="0.2">
      <c r="A136" t="s">
        <v>338</v>
      </c>
      <c r="B136" t="s">
        <v>359</v>
      </c>
      <c r="C136" s="54" t="s">
        <v>642</v>
      </c>
      <c r="D136" s="61" t="s">
        <v>424</v>
      </c>
    </row>
    <row r="137" spans="1:4" x14ac:dyDescent="0.2">
      <c r="A137" t="s">
        <v>338</v>
      </c>
      <c r="B137" t="s">
        <v>360</v>
      </c>
      <c r="C137" s="54" t="s">
        <v>643</v>
      </c>
      <c r="D137" s="61" t="s">
        <v>470</v>
      </c>
    </row>
    <row r="138" spans="1:4" x14ac:dyDescent="0.2">
      <c r="A138" t="s">
        <v>338</v>
      </c>
      <c r="B138" t="s">
        <v>361</v>
      </c>
      <c r="C138" s="54" t="s">
        <v>644</v>
      </c>
      <c r="D138" s="61" t="s">
        <v>471</v>
      </c>
    </row>
    <row r="139" spans="1:4" x14ac:dyDescent="0.2">
      <c r="A139" t="s">
        <v>338</v>
      </c>
      <c r="B139" t="s">
        <v>362</v>
      </c>
      <c r="C139" s="54" t="s">
        <v>645</v>
      </c>
      <c r="D139" s="61" t="s">
        <v>425</v>
      </c>
    </row>
    <row r="140" spans="1:4" x14ac:dyDescent="0.2">
      <c r="A140" t="s">
        <v>338</v>
      </c>
      <c r="B140" t="s">
        <v>363</v>
      </c>
      <c r="C140" s="54" t="s">
        <v>646</v>
      </c>
      <c r="D140" s="61" t="s">
        <v>426</v>
      </c>
    </row>
    <row r="141" spans="1:4" x14ac:dyDescent="0.2">
      <c r="A141" t="s">
        <v>338</v>
      </c>
      <c r="B141" t="s">
        <v>364</v>
      </c>
      <c r="C141" s="54" t="s">
        <v>647</v>
      </c>
      <c r="D141" s="61" t="s">
        <v>427</v>
      </c>
    </row>
    <row r="142" spans="1:4" x14ac:dyDescent="0.2">
      <c r="A142" t="s">
        <v>338</v>
      </c>
      <c r="B142" t="s">
        <v>365</v>
      </c>
      <c r="C142" s="54" t="s">
        <v>648</v>
      </c>
      <c r="D142" s="61" t="s">
        <v>428</v>
      </c>
    </row>
    <row r="143" spans="1:4" x14ac:dyDescent="0.2">
      <c r="A143" t="s">
        <v>338</v>
      </c>
      <c r="B143" t="s">
        <v>366</v>
      </c>
      <c r="C143" s="54" t="s">
        <v>649</v>
      </c>
      <c r="D143" s="61" t="s">
        <v>429</v>
      </c>
    </row>
    <row r="144" spans="1:4" x14ac:dyDescent="0.2">
      <c r="A144" t="s">
        <v>338</v>
      </c>
      <c r="B144" t="s">
        <v>367</v>
      </c>
      <c r="C144" s="54" t="s">
        <v>650</v>
      </c>
      <c r="D144" s="61" t="s">
        <v>430</v>
      </c>
    </row>
    <row r="145" spans="1:4" x14ac:dyDescent="0.2">
      <c r="A145" t="s">
        <v>338</v>
      </c>
      <c r="B145" t="s">
        <v>368</v>
      </c>
      <c r="C145" s="54" t="s">
        <v>651</v>
      </c>
      <c r="D145" s="61" t="s">
        <v>431</v>
      </c>
    </row>
    <row r="146" spans="1:4" x14ac:dyDescent="0.2">
      <c r="A146" t="s">
        <v>338</v>
      </c>
      <c r="B146" t="s">
        <v>369</v>
      </c>
      <c r="C146" s="54" t="s">
        <v>652</v>
      </c>
      <c r="D146" s="61" t="s">
        <v>432</v>
      </c>
    </row>
    <row r="147" spans="1:4" x14ac:dyDescent="0.2">
      <c r="A147" t="s">
        <v>338</v>
      </c>
      <c r="B147" t="s">
        <v>370</v>
      </c>
      <c r="C147" s="54" t="s">
        <v>653</v>
      </c>
      <c r="D147" s="61" t="s">
        <v>433</v>
      </c>
    </row>
    <row r="148" spans="1:4" x14ac:dyDescent="0.2">
      <c r="A148" t="s">
        <v>338</v>
      </c>
      <c r="B148" t="s">
        <v>371</v>
      </c>
      <c r="C148" s="54" t="s">
        <v>654</v>
      </c>
      <c r="D148" s="61" t="s">
        <v>434</v>
      </c>
    </row>
    <row r="149" spans="1:4" x14ac:dyDescent="0.2">
      <c r="A149" t="s">
        <v>338</v>
      </c>
      <c r="B149" t="s">
        <v>372</v>
      </c>
      <c r="C149" s="54" t="s">
        <v>655</v>
      </c>
      <c r="D149" s="61" t="s">
        <v>435</v>
      </c>
    </row>
    <row r="150" spans="1:4" x14ac:dyDescent="0.2">
      <c r="A150" t="s">
        <v>338</v>
      </c>
      <c r="B150" t="s">
        <v>373</v>
      </c>
      <c r="C150" s="54" t="s">
        <v>656</v>
      </c>
      <c r="D150" s="61" t="s">
        <v>436</v>
      </c>
    </row>
    <row r="151" spans="1:4" x14ac:dyDescent="0.2">
      <c r="A151" t="s">
        <v>338</v>
      </c>
      <c r="B151" t="s">
        <v>374</v>
      </c>
      <c r="C151" s="54" t="s">
        <v>657</v>
      </c>
      <c r="D151" s="61" t="s">
        <v>437</v>
      </c>
    </row>
    <row r="152" spans="1:4" x14ac:dyDescent="0.2">
      <c r="A152" t="s">
        <v>338</v>
      </c>
      <c r="B152" t="s">
        <v>375</v>
      </c>
      <c r="C152" s="54" t="s">
        <v>658</v>
      </c>
      <c r="D152" s="61" t="s">
        <v>438</v>
      </c>
    </row>
    <row r="153" spans="1:4" x14ac:dyDescent="0.2">
      <c r="A153" t="s">
        <v>338</v>
      </c>
      <c r="B153" t="s">
        <v>376</v>
      </c>
      <c r="C153" s="54" t="s">
        <v>659</v>
      </c>
      <c r="D153" s="61" t="s">
        <v>439</v>
      </c>
    </row>
    <row r="154" spans="1:4" x14ac:dyDescent="0.2">
      <c r="A154" t="s">
        <v>338</v>
      </c>
      <c r="B154" t="s">
        <v>377</v>
      </c>
      <c r="C154" s="54" t="s">
        <v>660</v>
      </c>
      <c r="D154" s="61" t="s">
        <v>440</v>
      </c>
    </row>
    <row r="155" spans="1:4" x14ac:dyDescent="0.2">
      <c r="A155" t="s">
        <v>338</v>
      </c>
      <c r="B155" t="s">
        <v>378</v>
      </c>
      <c r="C155" s="54" t="s">
        <v>661</v>
      </c>
      <c r="D155" s="61" t="s">
        <v>441</v>
      </c>
    </row>
    <row r="156" spans="1:4" x14ac:dyDescent="0.2">
      <c r="A156" t="s">
        <v>338</v>
      </c>
      <c r="B156" t="s">
        <v>379</v>
      </c>
      <c r="C156" s="54" t="s">
        <v>662</v>
      </c>
      <c r="D156" s="61" t="s">
        <v>442</v>
      </c>
    </row>
    <row r="157" spans="1:4" x14ac:dyDescent="0.2">
      <c r="A157" t="s">
        <v>338</v>
      </c>
      <c r="B157" t="s">
        <v>380</v>
      </c>
      <c r="C157" s="54" t="s">
        <v>663</v>
      </c>
      <c r="D157" s="61" t="s">
        <v>443</v>
      </c>
    </row>
    <row r="158" spans="1:4" x14ac:dyDescent="0.2">
      <c r="A158" t="s">
        <v>338</v>
      </c>
      <c r="B158" t="s">
        <v>381</v>
      </c>
      <c r="C158" s="54" t="s">
        <v>664</v>
      </c>
      <c r="D158" s="61" t="s">
        <v>444</v>
      </c>
    </row>
    <row r="159" spans="1:4" x14ac:dyDescent="0.2">
      <c r="A159" t="s">
        <v>338</v>
      </c>
      <c r="B159" t="s">
        <v>382</v>
      </c>
      <c r="C159" s="54" t="s">
        <v>665</v>
      </c>
      <c r="D159" s="61" t="s">
        <v>445</v>
      </c>
    </row>
    <row r="160" spans="1:4" x14ac:dyDescent="0.2">
      <c r="A160" t="s">
        <v>338</v>
      </c>
      <c r="B160" t="s">
        <v>383</v>
      </c>
      <c r="C160" s="54" t="s">
        <v>666</v>
      </c>
      <c r="D160" s="61" t="s">
        <v>446</v>
      </c>
    </row>
    <row r="161" spans="1:5" x14ac:dyDescent="0.2">
      <c r="A161" t="s">
        <v>338</v>
      </c>
      <c r="B161" t="s">
        <v>384</v>
      </c>
      <c r="C161" s="54" t="s">
        <v>667</v>
      </c>
      <c r="D161" s="61" t="s">
        <v>447</v>
      </c>
    </row>
    <row r="162" spans="1:5" x14ac:dyDescent="0.2">
      <c r="A162" t="s">
        <v>338</v>
      </c>
      <c r="B162" t="s">
        <v>385</v>
      </c>
      <c r="C162" s="54" t="s">
        <v>668</v>
      </c>
      <c r="D162" s="61" t="s">
        <v>448</v>
      </c>
    </row>
    <row r="163" spans="1:5" x14ac:dyDescent="0.2">
      <c r="A163" t="s">
        <v>338</v>
      </c>
      <c r="B163" t="s">
        <v>386</v>
      </c>
      <c r="C163" s="54" t="s">
        <v>669</v>
      </c>
      <c r="D163" s="61" t="s">
        <v>449</v>
      </c>
    </row>
    <row r="164" spans="1:5" x14ac:dyDescent="0.2">
      <c r="A164" t="s">
        <v>338</v>
      </c>
      <c r="B164" t="s">
        <v>387</v>
      </c>
      <c r="C164" s="54" t="s">
        <v>670</v>
      </c>
      <c r="D164" s="61" t="s">
        <v>450</v>
      </c>
    </row>
    <row r="165" spans="1:5" x14ac:dyDescent="0.2">
      <c r="A165" t="s">
        <v>338</v>
      </c>
      <c r="B165" t="s">
        <v>388</v>
      </c>
      <c r="C165" s="54" t="s">
        <v>671</v>
      </c>
      <c r="D165" s="61" t="s">
        <v>451</v>
      </c>
    </row>
    <row r="166" spans="1:5" x14ac:dyDescent="0.2">
      <c r="A166" t="s">
        <v>338</v>
      </c>
      <c r="B166" t="s">
        <v>389</v>
      </c>
      <c r="C166" s="54" t="s">
        <v>672</v>
      </c>
      <c r="D166" s="61" t="s">
        <v>452</v>
      </c>
    </row>
    <row r="167" spans="1:5" x14ac:dyDescent="0.2">
      <c r="A167" t="s">
        <v>338</v>
      </c>
      <c r="B167" t="s">
        <v>390</v>
      </c>
      <c r="C167" s="54" t="s">
        <v>673</v>
      </c>
      <c r="D167" s="61" t="s">
        <v>453</v>
      </c>
    </row>
    <row r="168" spans="1:5" x14ac:dyDescent="0.2">
      <c r="A168" t="s">
        <v>338</v>
      </c>
      <c r="B168" t="s">
        <v>391</v>
      </c>
      <c r="C168" s="54" t="s">
        <v>674</v>
      </c>
      <c r="D168" s="61" t="s">
        <v>576</v>
      </c>
      <c r="E168" s="62" t="s">
        <v>345</v>
      </c>
    </row>
    <row r="169" spans="1:5" x14ac:dyDescent="0.2">
      <c r="A169" t="s">
        <v>338</v>
      </c>
      <c r="B169" t="s">
        <v>186</v>
      </c>
      <c r="C169" s="54" t="s">
        <v>675</v>
      </c>
      <c r="D169" s="61" t="s">
        <v>1190</v>
      </c>
      <c r="E169" s="62" t="s">
        <v>1103</v>
      </c>
    </row>
    <row r="170" spans="1:5" x14ac:dyDescent="0.2">
      <c r="A170" t="s">
        <v>338</v>
      </c>
      <c r="B170" t="s">
        <v>187</v>
      </c>
      <c r="C170" s="54" t="s">
        <v>676</v>
      </c>
      <c r="D170" s="61" t="s">
        <v>1393</v>
      </c>
      <c r="E170" s="62" t="s">
        <v>1115</v>
      </c>
    </row>
    <row r="171" spans="1:5" x14ac:dyDescent="0.2">
      <c r="A171" t="s">
        <v>338</v>
      </c>
      <c r="B171" t="s">
        <v>188</v>
      </c>
      <c r="C171" s="54" t="s">
        <v>677</v>
      </c>
      <c r="D171" s="61" t="s">
        <v>1394</v>
      </c>
      <c r="E171" s="62" t="s">
        <v>1179</v>
      </c>
    </row>
    <row r="172" spans="1:5" x14ac:dyDescent="0.2">
      <c r="A172" t="s">
        <v>338</v>
      </c>
      <c r="B172" t="s">
        <v>189</v>
      </c>
      <c r="C172" s="54" t="s">
        <v>678</v>
      </c>
      <c r="D172" s="61" t="s">
        <v>454</v>
      </c>
    </row>
    <row r="173" spans="1:5" x14ac:dyDescent="0.2">
      <c r="A173" t="s">
        <v>338</v>
      </c>
      <c r="B173" t="s">
        <v>209</v>
      </c>
      <c r="C173" s="54" t="s">
        <v>679</v>
      </c>
      <c r="D173" s="61" t="s">
        <v>455</v>
      </c>
    </row>
    <row r="174" spans="1:5" x14ac:dyDescent="0.2">
      <c r="A174" t="s">
        <v>338</v>
      </c>
      <c r="B174" t="s">
        <v>392</v>
      </c>
      <c r="C174" s="54" t="s">
        <v>680</v>
      </c>
      <c r="D174" s="61" t="s">
        <v>456</v>
      </c>
    </row>
    <row r="175" spans="1:5" x14ac:dyDescent="0.2">
      <c r="A175" t="s">
        <v>338</v>
      </c>
      <c r="B175" t="s">
        <v>190</v>
      </c>
      <c r="C175" s="54" t="s">
        <v>681</v>
      </c>
      <c r="D175" s="61" t="s">
        <v>1395</v>
      </c>
      <c r="E175" s="62" t="s">
        <v>1340</v>
      </c>
    </row>
    <row r="176" spans="1:5" x14ac:dyDescent="0.2">
      <c r="A176" t="s">
        <v>338</v>
      </c>
      <c r="B176" t="s">
        <v>191</v>
      </c>
      <c r="C176" s="54" t="s">
        <v>682</v>
      </c>
      <c r="D176" s="61" t="s">
        <v>1544</v>
      </c>
      <c r="E176" s="62" t="s">
        <v>1102</v>
      </c>
    </row>
    <row r="177" spans="1:5" x14ac:dyDescent="0.2">
      <c r="A177" t="s">
        <v>338</v>
      </c>
      <c r="B177" t="s">
        <v>192</v>
      </c>
      <c r="C177" s="54" t="s">
        <v>683</v>
      </c>
      <c r="D177" s="61" t="s">
        <v>1545</v>
      </c>
      <c r="E177" s="62" t="s">
        <v>1214</v>
      </c>
    </row>
    <row r="178" spans="1:5" x14ac:dyDescent="0.2">
      <c r="A178" t="s">
        <v>338</v>
      </c>
      <c r="B178" t="s">
        <v>193</v>
      </c>
      <c r="C178" s="54" t="s">
        <v>684</v>
      </c>
      <c r="D178" s="61" t="s">
        <v>1546</v>
      </c>
    </row>
    <row r="179" spans="1:5" x14ac:dyDescent="0.2">
      <c r="A179" t="s">
        <v>338</v>
      </c>
      <c r="B179" t="s">
        <v>194</v>
      </c>
      <c r="D179" s="61" t="s">
        <v>472</v>
      </c>
    </row>
    <row r="180" spans="1:5" x14ac:dyDescent="0.2">
      <c r="A180" t="s">
        <v>338</v>
      </c>
      <c r="B180" t="s">
        <v>195</v>
      </c>
      <c r="D180" s="61" t="s">
        <v>473</v>
      </c>
    </row>
    <row r="181" spans="1:5" ht="19.5" x14ac:dyDescent="0.4">
      <c r="A181" t="s">
        <v>338</v>
      </c>
      <c r="B181" t="s">
        <v>393</v>
      </c>
      <c r="C181" s="53"/>
      <c r="D181" s="61" t="s">
        <v>457</v>
      </c>
    </row>
    <row r="182" spans="1:5" x14ac:dyDescent="0.2">
      <c r="A182" t="s">
        <v>338</v>
      </c>
      <c r="B182" t="s">
        <v>196</v>
      </c>
      <c r="C182" s="54" t="s">
        <v>685</v>
      </c>
      <c r="D182" s="61" t="s">
        <v>1191</v>
      </c>
      <c r="E182" s="62" t="s">
        <v>496</v>
      </c>
    </row>
    <row r="183" spans="1:5" x14ac:dyDescent="0.2">
      <c r="A183" t="s">
        <v>338</v>
      </c>
      <c r="B183" t="s">
        <v>197</v>
      </c>
      <c r="C183" s="54" t="s">
        <v>686</v>
      </c>
      <c r="D183" s="61" t="s">
        <v>1192</v>
      </c>
      <c r="E183" s="62" t="s">
        <v>1112</v>
      </c>
    </row>
    <row r="184" spans="1:5" x14ac:dyDescent="0.2">
      <c r="A184" t="s">
        <v>338</v>
      </c>
      <c r="B184" t="s">
        <v>198</v>
      </c>
      <c r="C184" s="54" t="s">
        <v>687</v>
      </c>
      <c r="D184" s="61" t="s">
        <v>1396</v>
      </c>
      <c r="E184" s="62" t="s">
        <v>1174</v>
      </c>
    </row>
    <row r="185" spans="1:5" x14ac:dyDescent="0.2">
      <c r="A185" t="s">
        <v>338</v>
      </c>
      <c r="B185" t="s">
        <v>199</v>
      </c>
      <c r="C185" s="54" t="s">
        <v>688</v>
      </c>
      <c r="D185" s="61" t="s">
        <v>1397</v>
      </c>
      <c r="E185" s="62" t="s">
        <v>1174</v>
      </c>
    </row>
    <row r="186" spans="1:5" x14ac:dyDescent="0.2">
      <c r="A186" t="s">
        <v>338</v>
      </c>
      <c r="B186" t="s">
        <v>200</v>
      </c>
      <c r="C186" s="54" t="s">
        <v>689</v>
      </c>
      <c r="D186" s="61" t="s">
        <v>1128</v>
      </c>
    </row>
    <row r="187" spans="1:5" x14ac:dyDescent="0.2">
      <c r="A187" t="s">
        <v>338</v>
      </c>
      <c r="B187" t="s">
        <v>203</v>
      </c>
      <c r="C187" s="54" t="s">
        <v>690</v>
      </c>
      <c r="D187" s="61" t="s">
        <v>458</v>
      </c>
    </row>
    <row r="188" spans="1:5" x14ac:dyDescent="0.2">
      <c r="A188" t="s">
        <v>338</v>
      </c>
      <c r="B188" t="s">
        <v>394</v>
      </c>
      <c r="C188" s="54" t="s">
        <v>691</v>
      </c>
      <c r="D188" s="61" t="s">
        <v>459</v>
      </c>
    </row>
    <row r="189" spans="1:5" x14ac:dyDescent="0.2">
      <c r="A189" t="s">
        <v>338</v>
      </c>
      <c r="B189" t="s">
        <v>201</v>
      </c>
      <c r="C189" s="54" t="s">
        <v>692</v>
      </c>
      <c r="D189" s="61" t="s">
        <v>1193</v>
      </c>
      <c r="E189" s="62" t="s">
        <v>1183</v>
      </c>
    </row>
    <row r="190" spans="1:5" x14ac:dyDescent="0.2">
      <c r="A190" t="s">
        <v>338</v>
      </c>
      <c r="B190" t="s">
        <v>213</v>
      </c>
      <c r="C190" s="54" t="s">
        <v>693</v>
      </c>
      <c r="D190" s="61" t="s">
        <v>460</v>
      </c>
    </row>
    <row r="191" spans="1:5" x14ac:dyDescent="0.2">
      <c r="A191" t="s">
        <v>338</v>
      </c>
      <c r="B191" t="s">
        <v>395</v>
      </c>
      <c r="C191" s="54" t="s">
        <v>694</v>
      </c>
      <c r="D191" s="61" t="s">
        <v>461</v>
      </c>
    </row>
    <row r="192" spans="1:5" x14ac:dyDescent="0.2">
      <c r="A192" t="s">
        <v>338</v>
      </c>
      <c r="B192" t="s">
        <v>202</v>
      </c>
      <c r="C192" s="54" t="s">
        <v>695</v>
      </c>
      <c r="D192" s="61" t="s">
        <v>1547</v>
      </c>
      <c r="E192" s="62" t="s">
        <v>91</v>
      </c>
    </row>
    <row r="193" spans="1:5" x14ac:dyDescent="0.2">
      <c r="A193" t="s">
        <v>338</v>
      </c>
      <c r="B193" t="s">
        <v>204</v>
      </c>
      <c r="C193" s="54" t="s">
        <v>696</v>
      </c>
      <c r="D193" s="61" t="s">
        <v>462</v>
      </c>
    </row>
    <row r="194" spans="1:5" x14ac:dyDescent="0.2">
      <c r="A194" t="s">
        <v>338</v>
      </c>
      <c r="B194" t="s">
        <v>205</v>
      </c>
      <c r="C194" s="54" t="s">
        <v>697</v>
      </c>
      <c r="D194" s="61" t="s">
        <v>463</v>
      </c>
    </row>
    <row r="195" spans="1:5" x14ac:dyDescent="0.2">
      <c r="A195" t="s">
        <v>338</v>
      </c>
      <c r="B195" t="s">
        <v>396</v>
      </c>
      <c r="C195" s="54" t="s">
        <v>698</v>
      </c>
      <c r="D195" s="61" t="s">
        <v>464</v>
      </c>
    </row>
    <row r="196" spans="1:5" x14ac:dyDescent="0.2">
      <c r="A196" t="s">
        <v>338</v>
      </c>
      <c r="B196" t="s">
        <v>397</v>
      </c>
      <c r="C196" s="54" t="s">
        <v>699</v>
      </c>
      <c r="D196" s="61" t="s">
        <v>465</v>
      </c>
    </row>
    <row r="197" spans="1:5" x14ac:dyDescent="0.2">
      <c r="A197" t="s">
        <v>338</v>
      </c>
      <c r="B197" t="s">
        <v>398</v>
      </c>
      <c r="C197" s="54" t="s">
        <v>700</v>
      </c>
      <c r="D197" s="61" t="s">
        <v>1548</v>
      </c>
      <c r="E197" s="62" t="s">
        <v>1771</v>
      </c>
    </row>
    <row r="198" spans="1:5" x14ac:dyDescent="0.2">
      <c r="A198" t="s">
        <v>338</v>
      </c>
      <c r="B198" t="s">
        <v>399</v>
      </c>
      <c r="C198" s="54" t="s">
        <v>701</v>
      </c>
      <c r="D198" s="61" t="s">
        <v>1549</v>
      </c>
      <c r="E198" s="64">
        <v>0.95399305555555558</v>
      </c>
    </row>
    <row r="199" spans="1:5" x14ac:dyDescent="0.2">
      <c r="A199" t="s">
        <v>339</v>
      </c>
      <c r="B199" t="s">
        <v>184</v>
      </c>
      <c r="C199" s="54" t="s">
        <v>702</v>
      </c>
      <c r="D199" s="61" t="s">
        <v>1198</v>
      </c>
      <c r="E199" s="62" t="s">
        <v>1092</v>
      </c>
    </row>
    <row r="200" spans="1:5" x14ac:dyDescent="0.2">
      <c r="A200" t="s">
        <v>339</v>
      </c>
      <c r="B200" t="s">
        <v>166</v>
      </c>
      <c r="C200" s="54" t="s">
        <v>703</v>
      </c>
      <c r="D200" s="61" t="s">
        <v>1550</v>
      </c>
      <c r="E200" s="62" t="s">
        <v>221</v>
      </c>
    </row>
    <row r="201" spans="1:5" x14ac:dyDescent="0.2">
      <c r="A201" t="s">
        <v>339</v>
      </c>
      <c r="B201" t="s">
        <v>167</v>
      </c>
      <c r="C201" s="54" t="s">
        <v>704</v>
      </c>
      <c r="D201" s="61" t="s">
        <v>1551</v>
      </c>
      <c r="E201" s="62" t="s">
        <v>157</v>
      </c>
    </row>
    <row r="202" spans="1:5" x14ac:dyDescent="0.2">
      <c r="A202" t="s">
        <v>339</v>
      </c>
      <c r="B202" t="s">
        <v>168</v>
      </c>
      <c r="C202" s="54" t="s">
        <v>705</v>
      </c>
      <c r="D202" s="61" t="s">
        <v>1552</v>
      </c>
      <c r="E202" s="62" t="s">
        <v>317</v>
      </c>
    </row>
    <row r="203" spans="1:5" x14ac:dyDescent="0.2">
      <c r="A203" t="s">
        <v>339</v>
      </c>
      <c r="B203" t="s">
        <v>169</v>
      </c>
      <c r="C203" s="54" t="s">
        <v>706</v>
      </c>
      <c r="D203" s="61" t="s">
        <v>1553</v>
      </c>
      <c r="E203" s="62" t="s">
        <v>159</v>
      </c>
    </row>
    <row r="204" spans="1:5" x14ac:dyDescent="0.2">
      <c r="A204" t="s">
        <v>339</v>
      </c>
      <c r="B204" t="s">
        <v>208</v>
      </c>
      <c r="C204" s="54" t="s">
        <v>707</v>
      </c>
      <c r="D204" s="61" t="s">
        <v>1134</v>
      </c>
      <c r="E204" s="62" t="s">
        <v>474</v>
      </c>
    </row>
    <row r="205" spans="1:5" x14ac:dyDescent="0.2">
      <c r="A205" t="s">
        <v>339</v>
      </c>
      <c r="B205" t="s">
        <v>347</v>
      </c>
      <c r="C205" s="54" t="s">
        <v>708</v>
      </c>
      <c r="D205" s="61" t="s">
        <v>411</v>
      </c>
    </row>
    <row r="206" spans="1:5" x14ac:dyDescent="0.2">
      <c r="A206" t="s">
        <v>339</v>
      </c>
      <c r="B206" t="s">
        <v>170</v>
      </c>
      <c r="C206" s="54" t="s">
        <v>709</v>
      </c>
      <c r="D206" s="61" t="s">
        <v>1135</v>
      </c>
      <c r="E206" s="62" t="s">
        <v>508</v>
      </c>
    </row>
    <row r="207" spans="1:5" x14ac:dyDescent="0.2">
      <c r="A207" t="s">
        <v>339</v>
      </c>
      <c r="B207" t="s">
        <v>171</v>
      </c>
      <c r="C207" s="54" t="s">
        <v>710</v>
      </c>
      <c r="D207" s="61" t="s">
        <v>1554</v>
      </c>
      <c r="E207" s="62" t="s">
        <v>1492</v>
      </c>
    </row>
    <row r="208" spans="1:5" x14ac:dyDescent="0.2">
      <c r="A208" t="s">
        <v>339</v>
      </c>
      <c r="B208" t="s">
        <v>172</v>
      </c>
      <c r="C208" s="54" t="s">
        <v>711</v>
      </c>
      <c r="D208" s="61" t="s">
        <v>1555</v>
      </c>
      <c r="E208" s="62" t="s">
        <v>232</v>
      </c>
    </row>
    <row r="209" spans="1:5" x14ac:dyDescent="0.2">
      <c r="A209" t="s">
        <v>339</v>
      </c>
      <c r="B209" t="s">
        <v>173</v>
      </c>
      <c r="C209" s="54" t="s">
        <v>712</v>
      </c>
      <c r="D209" s="61" t="s">
        <v>1254</v>
      </c>
      <c r="E209" s="62" t="s">
        <v>228</v>
      </c>
    </row>
    <row r="210" spans="1:5" x14ac:dyDescent="0.2">
      <c r="A210" t="s">
        <v>339</v>
      </c>
      <c r="B210" t="s">
        <v>174</v>
      </c>
      <c r="C210" s="54" t="s">
        <v>713</v>
      </c>
      <c r="D210" s="61" t="s">
        <v>1556</v>
      </c>
      <c r="E210" s="62" t="s">
        <v>328</v>
      </c>
    </row>
    <row r="211" spans="1:5" x14ac:dyDescent="0.2">
      <c r="A211" t="s">
        <v>339</v>
      </c>
      <c r="B211" t="s">
        <v>175</v>
      </c>
      <c r="C211" s="54" t="s">
        <v>714</v>
      </c>
      <c r="D211" s="61" t="s">
        <v>467</v>
      </c>
    </row>
    <row r="212" spans="1:5" x14ac:dyDescent="0.2">
      <c r="A212" t="s">
        <v>339</v>
      </c>
      <c r="B212" t="s">
        <v>348</v>
      </c>
      <c r="C212" s="54" t="s">
        <v>715</v>
      </c>
      <c r="D212" s="61" t="s">
        <v>412</v>
      </c>
    </row>
    <row r="213" spans="1:5" x14ac:dyDescent="0.2">
      <c r="A213" t="s">
        <v>339</v>
      </c>
      <c r="B213" t="s">
        <v>176</v>
      </c>
      <c r="C213" s="54" t="s">
        <v>716</v>
      </c>
      <c r="D213" s="61" t="s">
        <v>1136</v>
      </c>
      <c r="E213" s="62" t="s">
        <v>158</v>
      </c>
    </row>
    <row r="214" spans="1:5" x14ac:dyDescent="0.2">
      <c r="A214" t="s">
        <v>339</v>
      </c>
      <c r="B214" t="s">
        <v>177</v>
      </c>
      <c r="C214" s="54" t="s">
        <v>717</v>
      </c>
      <c r="D214" s="61" t="s">
        <v>1557</v>
      </c>
      <c r="E214" s="62" t="s">
        <v>233</v>
      </c>
    </row>
    <row r="215" spans="1:5" x14ac:dyDescent="0.2">
      <c r="A215" t="s">
        <v>339</v>
      </c>
      <c r="B215" t="s">
        <v>178</v>
      </c>
      <c r="C215" s="54" t="s">
        <v>718</v>
      </c>
      <c r="D215" s="61" t="s">
        <v>1558</v>
      </c>
      <c r="E215" s="62" t="s">
        <v>336</v>
      </c>
    </row>
    <row r="216" spans="1:5" x14ac:dyDescent="0.2">
      <c r="A216" t="s">
        <v>339</v>
      </c>
      <c r="B216" t="s">
        <v>179</v>
      </c>
      <c r="C216" s="54" t="s">
        <v>719</v>
      </c>
      <c r="D216" s="61" t="s">
        <v>1559</v>
      </c>
      <c r="E216" s="62" t="s">
        <v>211</v>
      </c>
    </row>
    <row r="217" spans="1:5" x14ac:dyDescent="0.2">
      <c r="A217" t="s">
        <v>339</v>
      </c>
      <c r="B217" t="s">
        <v>180</v>
      </c>
      <c r="C217" s="54" t="s">
        <v>720</v>
      </c>
      <c r="D217" s="61" t="s">
        <v>1560</v>
      </c>
      <c r="E217" s="62" t="s">
        <v>161</v>
      </c>
    </row>
    <row r="218" spans="1:5" x14ac:dyDescent="0.2">
      <c r="A218" t="s">
        <v>339</v>
      </c>
      <c r="B218" t="s">
        <v>181</v>
      </c>
      <c r="C218" s="54" t="s">
        <v>721</v>
      </c>
      <c r="D218" s="61" t="s">
        <v>1561</v>
      </c>
      <c r="E218" s="62" t="s">
        <v>1772</v>
      </c>
    </row>
    <row r="219" spans="1:5" x14ac:dyDescent="0.2">
      <c r="A219" t="s">
        <v>339</v>
      </c>
      <c r="B219" t="s">
        <v>349</v>
      </c>
      <c r="C219" s="54" t="s">
        <v>722</v>
      </c>
      <c r="D219" s="61" t="s">
        <v>414</v>
      </c>
    </row>
    <row r="220" spans="1:5" x14ac:dyDescent="0.2">
      <c r="A220" t="s">
        <v>339</v>
      </c>
      <c r="B220" t="s">
        <v>182</v>
      </c>
      <c r="C220" s="54" t="s">
        <v>723</v>
      </c>
      <c r="D220" s="61" t="s">
        <v>1199</v>
      </c>
      <c r="E220" s="62" t="s">
        <v>1086</v>
      </c>
    </row>
    <row r="221" spans="1:5" x14ac:dyDescent="0.2">
      <c r="A221" t="s">
        <v>339</v>
      </c>
      <c r="B221" t="s">
        <v>212</v>
      </c>
      <c r="C221" s="54" t="s">
        <v>724</v>
      </c>
      <c r="D221" s="61" t="s">
        <v>1200</v>
      </c>
      <c r="E221" s="62" t="s">
        <v>406</v>
      </c>
    </row>
    <row r="222" spans="1:5" x14ac:dyDescent="0.2">
      <c r="A222" t="s">
        <v>339</v>
      </c>
      <c r="B222" t="s">
        <v>350</v>
      </c>
      <c r="C222" s="54" t="s">
        <v>725</v>
      </c>
      <c r="D222" s="61" t="s">
        <v>416</v>
      </c>
    </row>
    <row r="223" spans="1:5" x14ac:dyDescent="0.2">
      <c r="A223" t="s">
        <v>339</v>
      </c>
      <c r="B223" t="s">
        <v>183</v>
      </c>
      <c r="C223" s="54" t="s">
        <v>726</v>
      </c>
      <c r="D223" s="61" t="s">
        <v>1137</v>
      </c>
      <c r="E223" s="62" t="s">
        <v>106</v>
      </c>
    </row>
    <row r="224" spans="1:5" x14ac:dyDescent="0.2">
      <c r="A224" t="s">
        <v>339</v>
      </c>
      <c r="B224" t="s">
        <v>206</v>
      </c>
      <c r="C224" s="54" t="s">
        <v>727</v>
      </c>
      <c r="D224" s="61" t="s">
        <v>1138</v>
      </c>
      <c r="E224" s="62" t="s">
        <v>102</v>
      </c>
    </row>
    <row r="225" spans="1:5" x14ac:dyDescent="0.2">
      <c r="A225" t="s">
        <v>339</v>
      </c>
      <c r="B225" t="s">
        <v>207</v>
      </c>
      <c r="C225" s="54" t="s">
        <v>728</v>
      </c>
      <c r="D225" s="61" t="s">
        <v>1447</v>
      </c>
      <c r="E225" s="62" t="s">
        <v>109</v>
      </c>
    </row>
    <row r="226" spans="1:5" x14ac:dyDescent="0.2">
      <c r="A226" t="s">
        <v>339</v>
      </c>
      <c r="B226" t="s">
        <v>210</v>
      </c>
      <c r="C226" s="54" t="s">
        <v>729</v>
      </c>
      <c r="D226" s="61" t="s">
        <v>419</v>
      </c>
    </row>
    <row r="227" spans="1:5" x14ac:dyDescent="0.2">
      <c r="A227" t="s">
        <v>339</v>
      </c>
      <c r="B227" t="s">
        <v>351</v>
      </c>
      <c r="C227" s="54" t="s">
        <v>730</v>
      </c>
      <c r="D227" s="61" t="s">
        <v>420</v>
      </c>
    </row>
    <row r="228" spans="1:5" x14ac:dyDescent="0.2">
      <c r="A228" t="s">
        <v>339</v>
      </c>
      <c r="B228" t="s">
        <v>352</v>
      </c>
      <c r="C228" s="54" t="s">
        <v>731</v>
      </c>
      <c r="D228" s="61" t="s">
        <v>475</v>
      </c>
    </row>
    <row r="229" spans="1:5" x14ac:dyDescent="0.2">
      <c r="A229" t="s">
        <v>339</v>
      </c>
      <c r="B229" t="s">
        <v>353</v>
      </c>
      <c r="C229" s="54" t="s">
        <v>732</v>
      </c>
      <c r="D229" s="61" t="s">
        <v>476</v>
      </c>
    </row>
    <row r="230" spans="1:5" x14ac:dyDescent="0.2">
      <c r="A230" t="s">
        <v>339</v>
      </c>
      <c r="B230" t="s">
        <v>354</v>
      </c>
      <c r="C230" s="54" t="s">
        <v>733</v>
      </c>
      <c r="D230" s="61" t="s">
        <v>468</v>
      </c>
    </row>
    <row r="231" spans="1:5" x14ac:dyDescent="0.2">
      <c r="A231" t="s">
        <v>339</v>
      </c>
      <c r="B231" t="s">
        <v>355</v>
      </c>
      <c r="C231" s="54" t="s">
        <v>734</v>
      </c>
      <c r="D231" s="61" t="s">
        <v>469</v>
      </c>
    </row>
    <row r="232" spans="1:5" x14ac:dyDescent="0.2">
      <c r="A232" t="s">
        <v>339</v>
      </c>
      <c r="B232" t="s">
        <v>356</v>
      </c>
      <c r="C232" s="54" t="s">
        <v>735</v>
      </c>
      <c r="D232" s="61" t="s">
        <v>421</v>
      </c>
    </row>
    <row r="233" spans="1:5" x14ac:dyDescent="0.2">
      <c r="A233" t="s">
        <v>339</v>
      </c>
      <c r="B233" t="s">
        <v>357</v>
      </c>
      <c r="C233" s="54" t="s">
        <v>736</v>
      </c>
      <c r="D233" s="61" t="s">
        <v>422</v>
      </c>
    </row>
    <row r="234" spans="1:5" x14ac:dyDescent="0.2">
      <c r="A234" t="s">
        <v>339</v>
      </c>
      <c r="B234" t="s">
        <v>358</v>
      </c>
      <c r="C234" s="54" t="s">
        <v>737</v>
      </c>
      <c r="D234" s="61" t="s">
        <v>423</v>
      </c>
    </row>
    <row r="235" spans="1:5" x14ac:dyDescent="0.2">
      <c r="A235" t="s">
        <v>339</v>
      </c>
      <c r="B235" t="s">
        <v>359</v>
      </c>
      <c r="C235" s="54" t="s">
        <v>738</v>
      </c>
      <c r="D235" s="61" t="s">
        <v>424</v>
      </c>
    </row>
    <row r="236" spans="1:5" x14ac:dyDescent="0.2">
      <c r="A236" t="s">
        <v>339</v>
      </c>
      <c r="B236" t="s">
        <v>360</v>
      </c>
      <c r="C236" s="54" t="s">
        <v>739</v>
      </c>
      <c r="D236" s="61" t="s">
        <v>470</v>
      </c>
    </row>
    <row r="237" spans="1:5" x14ac:dyDescent="0.2">
      <c r="A237" t="s">
        <v>339</v>
      </c>
      <c r="B237" t="s">
        <v>361</v>
      </c>
      <c r="C237" s="54" t="s">
        <v>740</v>
      </c>
      <c r="D237" s="61" t="s">
        <v>471</v>
      </c>
    </row>
    <row r="238" spans="1:5" x14ac:dyDescent="0.2">
      <c r="A238" t="s">
        <v>339</v>
      </c>
      <c r="B238" t="s">
        <v>362</v>
      </c>
      <c r="C238" s="54" t="s">
        <v>741</v>
      </c>
      <c r="D238" s="61" t="s">
        <v>425</v>
      </c>
    </row>
    <row r="239" spans="1:5" x14ac:dyDescent="0.2">
      <c r="A239" t="s">
        <v>339</v>
      </c>
      <c r="B239" t="s">
        <v>363</v>
      </c>
      <c r="D239" s="61" t="s">
        <v>426</v>
      </c>
    </row>
    <row r="240" spans="1:5" x14ac:dyDescent="0.2">
      <c r="A240" t="s">
        <v>339</v>
      </c>
      <c r="B240" t="s">
        <v>364</v>
      </c>
      <c r="D240" s="61" t="s">
        <v>427</v>
      </c>
    </row>
    <row r="241" spans="1:4" ht="19.5" x14ac:dyDescent="0.4">
      <c r="A241" t="s">
        <v>339</v>
      </c>
      <c r="B241" t="s">
        <v>365</v>
      </c>
      <c r="C241" s="53"/>
      <c r="D241" s="61" t="s">
        <v>428</v>
      </c>
    </row>
    <row r="242" spans="1:4" x14ac:dyDescent="0.2">
      <c r="A242" t="s">
        <v>339</v>
      </c>
      <c r="B242" t="s">
        <v>366</v>
      </c>
      <c r="C242" s="54" t="s">
        <v>742</v>
      </c>
      <c r="D242" s="61" t="s">
        <v>429</v>
      </c>
    </row>
    <row r="243" spans="1:4" x14ac:dyDescent="0.2">
      <c r="A243" t="s">
        <v>339</v>
      </c>
      <c r="B243" t="s">
        <v>367</v>
      </c>
      <c r="C243" s="54" t="s">
        <v>743</v>
      </c>
      <c r="D243" s="61" t="s">
        <v>430</v>
      </c>
    </row>
    <row r="244" spans="1:4" x14ac:dyDescent="0.2">
      <c r="A244" t="s">
        <v>339</v>
      </c>
      <c r="B244" t="s">
        <v>368</v>
      </c>
      <c r="C244" s="54" t="s">
        <v>744</v>
      </c>
      <c r="D244" s="61" t="s">
        <v>431</v>
      </c>
    </row>
    <row r="245" spans="1:4" x14ac:dyDescent="0.2">
      <c r="A245" t="s">
        <v>339</v>
      </c>
      <c r="B245" t="s">
        <v>369</v>
      </c>
      <c r="C245" s="54" t="s">
        <v>745</v>
      </c>
      <c r="D245" s="61" t="s">
        <v>432</v>
      </c>
    </row>
    <row r="246" spans="1:4" x14ac:dyDescent="0.2">
      <c r="A246" t="s">
        <v>339</v>
      </c>
      <c r="B246" t="s">
        <v>370</v>
      </c>
      <c r="C246" s="54" t="s">
        <v>746</v>
      </c>
      <c r="D246" s="61" t="s">
        <v>433</v>
      </c>
    </row>
    <row r="247" spans="1:4" x14ac:dyDescent="0.2">
      <c r="A247" t="s">
        <v>339</v>
      </c>
      <c r="B247" t="s">
        <v>371</v>
      </c>
      <c r="C247" s="54" t="s">
        <v>747</v>
      </c>
      <c r="D247" s="61" t="s">
        <v>434</v>
      </c>
    </row>
    <row r="248" spans="1:4" x14ac:dyDescent="0.2">
      <c r="A248" t="s">
        <v>339</v>
      </c>
      <c r="B248" t="s">
        <v>372</v>
      </c>
      <c r="C248" s="54" t="s">
        <v>748</v>
      </c>
      <c r="D248" s="61" t="s">
        <v>435</v>
      </c>
    </row>
    <row r="249" spans="1:4" x14ac:dyDescent="0.2">
      <c r="A249" t="s">
        <v>339</v>
      </c>
      <c r="B249" t="s">
        <v>373</v>
      </c>
      <c r="C249" s="54" t="s">
        <v>749</v>
      </c>
      <c r="D249" s="61" t="s">
        <v>436</v>
      </c>
    </row>
    <row r="250" spans="1:4" x14ac:dyDescent="0.2">
      <c r="A250" t="s">
        <v>339</v>
      </c>
      <c r="B250" t="s">
        <v>374</v>
      </c>
      <c r="C250" s="54" t="s">
        <v>750</v>
      </c>
      <c r="D250" s="61" t="s">
        <v>437</v>
      </c>
    </row>
    <row r="251" spans="1:4" x14ac:dyDescent="0.2">
      <c r="A251" t="s">
        <v>339</v>
      </c>
      <c r="B251" t="s">
        <v>375</v>
      </c>
      <c r="C251" s="54" t="s">
        <v>751</v>
      </c>
      <c r="D251" s="61" t="s">
        <v>438</v>
      </c>
    </row>
    <row r="252" spans="1:4" x14ac:dyDescent="0.2">
      <c r="A252" t="s">
        <v>339</v>
      </c>
      <c r="B252" t="s">
        <v>376</v>
      </c>
      <c r="C252" s="54" t="s">
        <v>752</v>
      </c>
      <c r="D252" s="61" t="s">
        <v>439</v>
      </c>
    </row>
    <row r="253" spans="1:4" x14ac:dyDescent="0.2">
      <c r="A253" t="s">
        <v>339</v>
      </c>
      <c r="B253" t="s">
        <v>377</v>
      </c>
      <c r="C253" s="54" t="s">
        <v>753</v>
      </c>
      <c r="D253" s="61" t="s">
        <v>440</v>
      </c>
    </row>
    <row r="254" spans="1:4" x14ac:dyDescent="0.2">
      <c r="A254" t="s">
        <v>339</v>
      </c>
      <c r="B254" t="s">
        <v>378</v>
      </c>
      <c r="C254" s="54" t="s">
        <v>754</v>
      </c>
      <c r="D254" s="61" t="s">
        <v>441</v>
      </c>
    </row>
    <row r="255" spans="1:4" x14ac:dyDescent="0.2">
      <c r="A255" t="s">
        <v>339</v>
      </c>
      <c r="B255" t="s">
        <v>379</v>
      </c>
      <c r="C255" s="54" t="s">
        <v>755</v>
      </c>
      <c r="D255" s="61" t="s">
        <v>442</v>
      </c>
    </row>
    <row r="256" spans="1:4" x14ac:dyDescent="0.2">
      <c r="A256" t="s">
        <v>339</v>
      </c>
      <c r="B256" t="s">
        <v>380</v>
      </c>
      <c r="C256" s="54" t="s">
        <v>756</v>
      </c>
      <c r="D256" s="61" t="s">
        <v>443</v>
      </c>
    </row>
    <row r="257" spans="1:5" x14ac:dyDescent="0.2">
      <c r="A257" t="s">
        <v>339</v>
      </c>
      <c r="B257" t="s">
        <v>381</v>
      </c>
      <c r="C257" s="54" t="s">
        <v>757</v>
      </c>
      <c r="D257" s="61" t="s">
        <v>444</v>
      </c>
    </row>
    <row r="258" spans="1:5" x14ac:dyDescent="0.2">
      <c r="A258" t="s">
        <v>339</v>
      </c>
      <c r="B258" t="s">
        <v>382</v>
      </c>
      <c r="C258" s="54" t="s">
        <v>758</v>
      </c>
      <c r="D258" s="61" t="s">
        <v>445</v>
      </c>
    </row>
    <row r="259" spans="1:5" x14ac:dyDescent="0.2">
      <c r="A259" t="s">
        <v>339</v>
      </c>
      <c r="B259" t="s">
        <v>383</v>
      </c>
      <c r="C259" s="54" t="s">
        <v>759</v>
      </c>
      <c r="D259" s="61" t="s">
        <v>446</v>
      </c>
    </row>
    <row r="260" spans="1:5" x14ac:dyDescent="0.2">
      <c r="A260" t="s">
        <v>339</v>
      </c>
      <c r="B260" t="s">
        <v>384</v>
      </c>
      <c r="C260" s="54" t="s">
        <v>760</v>
      </c>
      <c r="D260" s="61" t="s">
        <v>447</v>
      </c>
    </row>
    <row r="261" spans="1:5" x14ac:dyDescent="0.2">
      <c r="A261" t="s">
        <v>339</v>
      </c>
      <c r="B261" t="s">
        <v>385</v>
      </c>
      <c r="C261" s="54" t="s">
        <v>761</v>
      </c>
      <c r="D261" s="61" t="s">
        <v>448</v>
      </c>
    </row>
    <row r="262" spans="1:5" x14ac:dyDescent="0.2">
      <c r="A262" t="s">
        <v>339</v>
      </c>
      <c r="B262" t="s">
        <v>386</v>
      </c>
      <c r="C262" s="54" t="s">
        <v>762</v>
      </c>
      <c r="D262" s="61" t="s">
        <v>1562</v>
      </c>
      <c r="E262" s="62" t="s">
        <v>306</v>
      </c>
    </row>
    <row r="263" spans="1:5" x14ac:dyDescent="0.2">
      <c r="A263" t="s">
        <v>339</v>
      </c>
      <c r="B263" t="s">
        <v>387</v>
      </c>
      <c r="C263" s="54" t="s">
        <v>763</v>
      </c>
      <c r="D263" s="61" t="s">
        <v>1563</v>
      </c>
      <c r="E263" s="62" t="s">
        <v>1092</v>
      </c>
    </row>
    <row r="264" spans="1:5" x14ac:dyDescent="0.2">
      <c r="A264" t="s">
        <v>339</v>
      </c>
      <c r="B264" t="s">
        <v>388</v>
      </c>
      <c r="C264" s="54" t="s">
        <v>764</v>
      </c>
      <c r="D264" s="61" t="s">
        <v>451</v>
      </c>
    </row>
    <row r="265" spans="1:5" x14ac:dyDescent="0.2">
      <c r="A265" t="s">
        <v>339</v>
      </c>
      <c r="B265" t="s">
        <v>389</v>
      </c>
      <c r="C265" s="54" t="s">
        <v>765</v>
      </c>
      <c r="D265" s="61" t="s">
        <v>452</v>
      </c>
    </row>
    <row r="266" spans="1:5" x14ac:dyDescent="0.2">
      <c r="A266" t="s">
        <v>339</v>
      </c>
      <c r="B266" t="s">
        <v>390</v>
      </c>
      <c r="C266" s="54" t="s">
        <v>766</v>
      </c>
      <c r="D266" s="61" t="s">
        <v>453</v>
      </c>
    </row>
    <row r="267" spans="1:5" x14ac:dyDescent="0.2">
      <c r="A267" t="s">
        <v>339</v>
      </c>
      <c r="B267" t="s">
        <v>391</v>
      </c>
      <c r="C267" s="54" t="s">
        <v>767</v>
      </c>
      <c r="D267" s="61" t="s">
        <v>576</v>
      </c>
      <c r="E267" s="62" t="s">
        <v>345</v>
      </c>
    </row>
    <row r="268" spans="1:5" x14ac:dyDescent="0.2">
      <c r="A268" t="s">
        <v>339</v>
      </c>
      <c r="B268" t="s">
        <v>186</v>
      </c>
      <c r="C268" s="54" t="s">
        <v>768</v>
      </c>
      <c r="D268" s="61" t="s">
        <v>1564</v>
      </c>
      <c r="E268" s="62" t="s">
        <v>221</v>
      </c>
    </row>
    <row r="269" spans="1:5" x14ac:dyDescent="0.2">
      <c r="A269" t="s">
        <v>339</v>
      </c>
      <c r="B269" t="s">
        <v>187</v>
      </c>
      <c r="C269" s="54" t="s">
        <v>769</v>
      </c>
      <c r="D269" s="61" t="s">
        <v>1565</v>
      </c>
      <c r="E269" s="62" t="s">
        <v>157</v>
      </c>
    </row>
    <row r="270" spans="1:5" x14ac:dyDescent="0.2">
      <c r="A270" t="s">
        <v>339</v>
      </c>
      <c r="B270" t="s">
        <v>188</v>
      </c>
      <c r="C270" s="54" t="s">
        <v>770</v>
      </c>
      <c r="D270" s="61" t="s">
        <v>1566</v>
      </c>
      <c r="E270" s="62" t="s">
        <v>317</v>
      </c>
    </row>
    <row r="271" spans="1:5" x14ac:dyDescent="0.2">
      <c r="A271" t="s">
        <v>339</v>
      </c>
      <c r="B271" t="s">
        <v>189</v>
      </c>
      <c r="C271" s="54" t="s">
        <v>771</v>
      </c>
      <c r="D271" s="61" t="s">
        <v>1567</v>
      </c>
      <c r="E271" s="62" t="s">
        <v>159</v>
      </c>
    </row>
    <row r="272" spans="1:5" x14ac:dyDescent="0.2">
      <c r="A272" t="s">
        <v>339</v>
      </c>
      <c r="B272" t="s">
        <v>209</v>
      </c>
      <c r="C272" s="54" t="s">
        <v>772</v>
      </c>
      <c r="D272" s="61" t="s">
        <v>1139</v>
      </c>
      <c r="E272" s="62" t="s">
        <v>474</v>
      </c>
    </row>
    <row r="273" spans="1:5" x14ac:dyDescent="0.2">
      <c r="A273" t="s">
        <v>339</v>
      </c>
      <c r="B273" t="s">
        <v>392</v>
      </c>
      <c r="C273" s="54" t="s">
        <v>773</v>
      </c>
      <c r="D273" s="61" t="s">
        <v>456</v>
      </c>
    </row>
    <row r="274" spans="1:5" x14ac:dyDescent="0.2">
      <c r="A274" t="s">
        <v>339</v>
      </c>
      <c r="B274" t="s">
        <v>190</v>
      </c>
      <c r="C274" s="54" t="s">
        <v>774</v>
      </c>
      <c r="D274" s="61" t="s">
        <v>1140</v>
      </c>
      <c r="E274" s="62" t="s">
        <v>508</v>
      </c>
    </row>
    <row r="275" spans="1:5" x14ac:dyDescent="0.2">
      <c r="A275" t="s">
        <v>339</v>
      </c>
      <c r="B275" t="s">
        <v>191</v>
      </c>
      <c r="C275" s="54" t="s">
        <v>775</v>
      </c>
      <c r="D275" s="61" t="s">
        <v>1568</v>
      </c>
      <c r="E275" s="62" t="s">
        <v>1492</v>
      </c>
    </row>
    <row r="276" spans="1:5" x14ac:dyDescent="0.2">
      <c r="A276" t="s">
        <v>339</v>
      </c>
      <c r="B276" t="s">
        <v>192</v>
      </c>
      <c r="C276" s="54" t="s">
        <v>776</v>
      </c>
      <c r="D276" s="61" t="s">
        <v>1569</v>
      </c>
      <c r="E276" s="62" t="s">
        <v>232</v>
      </c>
    </row>
    <row r="277" spans="1:5" x14ac:dyDescent="0.2">
      <c r="A277" t="s">
        <v>339</v>
      </c>
      <c r="B277" t="s">
        <v>193</v>
      </c>
      <c r="C277" s="54" t="s">
        <v>777</v>
      </c>
      <c r="D277" s="61" t="s">
        <v>1570</v>
      </c>
      <c r="E277" s="62" t="s">
        <v>228</v>
      </c>
    </row>
    <row r="278" spans="1:5" x14ac:dyDescent="0.2">
      <c r="A278" t="s">
        <v>339</v>
      </c>
      <c r="B278" t="s">
        <v>194</v>
      </c>
      <c r="C278" s="54" t="s">
        <v>778</v>
      </c>
      <c r="D278" s="61" t="s">
        <v>1571</v>
      </c>
      <c r="E278" s="62" t="s">
        <v>328</v>
      </c>
    </row>
    <row r="279" spans="1:5" x14ac:dyDescent="0.2">
      <c r="A279" t="s">
        <v>339</v>
      </c>
      <c r="B279" t="s">
        <v>195</v>
      </c>
      <c r="C279" s="54" t="s">
        <v>779</v>
      </c>
      <c r="D279" s="61" t="s">
        <v>473</v>
      </c>
    </row>
    <row r="280" spans="1:5" x14ac:dyDescent="0.2">
      <c r="A280" t="s">
        <v>339</v>
      </c>
      <c r="B280" t="s">
        <v>393</v>
      </c>
      <c r="C280" s="54" t="s">
        <v>780</v>
      </c>
      <c r="D280" s="61" t="s">
        <v>457</v>
      </c>
    </row>
    <row r="281" spans="1:5" x14ac:dyDescent="0.2">
      <c r="A281" t="s">
        <v>339</v>
      </c>
      <c r="B281" t="s">
        <v>196</v>
      </c>
      <c r="C281" s="54" t="s">
        <v>781</v>
      </c>
      <c r="D281" s="61" t="s">
        <v>1141</v>
      </c>
      <c r="E281" s="62" t="s">
        <v>158</v>
      </c>
    </row>
    <row r="282" spans="1:5" x14ac:dyDescent="0.2">
      <c r="A282" t="s">
        <v>339</v>
      </c>
      <c r="B282" t="s">
        <v>197</v>
      </c>
      <c r="C282" s="54" t="s">
        <v>782</v>
      </c>
      <c r="D282" s="61" t="s">
        <v>1572</v>
      </c>
      <c r="E282" s="62" t="s">
        <v>233</v>
      </c>
    </row>
    <row r="283" spans="1:5" x14ac:dyDescent="0.2">
      <c r="A283" t="s">
        <v>339</v>
      </c>
      <c r="B283" t="s">
        <v>198</v>
      </c>
      <c r="C283" s="54" t="s">
        <v>783</v>
      </c>
      <c r="D283" s="61" t="s">
        <v>1573</v>
      </c>
      <c r="E283" s="62" t="s">
        <v>336</v>
      </c>
    </row>
    <row r="284" spans="1:5" x14ac:dyDescent="0.2">
      <c r="A284" t="s">
        <v>339</v>
      </c>
      <c r="B284" t="s">
        <v>199</v>
      </c>
      <c r="C284" s="54" t="s">
        <v>784</v>
      </c>
      <c r="D284" s="61" t="s">
        <v>1574</v>
      </c>
      <c r="E284" s="62" t="s">
        <v>211</v>
      </c>
    </row>
    <row r="285" spans="1:5" x14ac:dyDescent="0.2">
      <c r="A285" t="s">
        <v>339</v>
      </c>
      <c r="B285" t="s">
        <v>200</v>
      </c>
      <c r="C285" s="54" t="s">
        <v>785</v>
      </c>
      <c r="D285" s="61" t="s">
        <v>1575</v>
      </c>
      <c r="E285" s="62" t="s">
        <v>161</v>
      </c>
    </row>
    <row r="286" spans="1:5" x14ac:dyDescent="0.2">
      <c r="A286" t="s">
        <v>339</v>
      </c>
      <c r="B286" t="s">
        <v>203</v>
      </c>
      <c r="C286" s="54" t="s">
        <v>786</v>
      </c>
      <c r="D286" s="61" t="s">
        <v>1576</v>
      </c>
      <c r="E286" s="62" t="s">
        <v>1772</v>
      </c>
    </row>
    <row r="287" spans="1:5" x14ac:dyDescent="0.2">
      <c r="A287" t="s">
        <v>339</v>
      </c>
      <c r="B287" t="s">
        <v>394</v>
      </c>
      <c r="C287" s="54" t="s">
        <v>787</v>
      </c>
      <c r="D287" s="61" t="s">
        <v>459</v>
      </c>
    </row>
    <row r="288" spans="1:5" x14ac:dyDescent="0.2">
      <c r="A288" t="s">
        <v>339</v>
      </c>
      <c r="B288" t="s">
        <v>201</v>
      </c>
      <c r="C288" s="54" t="s">
        <v>788</v>
      </c>
      <c r="D288" s="61" t="s">
        <v>1201</v>
      </c>
      <c r="E288" s="62" t="s">
        <v>1086</v>
      </c>
    </row>
    <row r="289" spans="1:5" x14ac:dyDescent="0.2">
      <c r="A289" t="s">
        <v>339</v>
      </c>
      <c r="B289" t="s">
        <v>213</v>
      </c>
      <c r="C289" s="54" t="s">
        <v>789</v>
      </c>
      <c r="D289" s="61" t="s">
        <v>1202</v>
      </c>
      <c r="E289" s="62" t="s">
        <v>406</v>
      </c>
    </row>
    <row r="290" spans="1:5" x14ac:dyDescent="0.2">
      <c r="A290" t="s">
        <v>339</v>
      </c>
      <c r="B290" t="s">
        <v>395</v>
      </c>
      <c r="C290" s="54" t="s">
        <v>790</v>
      </c>
      <c r="D290" s="61" t="s">
        <v>461</v>
      </c>
    </row>
    <row r="291" spans="1:5" x14ac:dyDescent="0.2">
      <c r="A291" t="s">
        <v>339</v>
      </c>
      <c r="B291" t="s">
        <v>202</v>
      </c>
      <c r="C291" s="54" t="s">
        <v>791</v>
      </c>
      <c r="D291" s="61" t="s">
        <v>1577</v>
      </c>
      <c r="E291" s="62" t="s">
        <v>106</v>
      </c>
    </row>
    <row r="292" spans="1:5" x14ac:dyDescent="0.2">
      <c r="A292" t="s">
        <v>339</v>
      </c>
      <c r="B292" t="s">
        <v>204</v>
      </c>
      <c r="C292" s="54" t="s">
        <v>792</v>
      </c>
      <c r="D292" s="61" t="s">
        <v>1578</v>
      </c>
      <c r="E292" s="62" t="s">
        <v>102</v>
      </c>
    </row>
    <row r="293" spans="1:5" x14ac:dyDescent="0.2">
      <c r="A293" t="s">
        <v>339</v>
      </c>
      <c r="B293" t="s">
        <v>205</v>
      </c>
      <c r="C293" s="54" t="s">
        <v>793</v>
      </c>
      <c r="D293" s="61" t="s">
        <v>1449</v>
      </c>
      <c r="E293" s="62" t="s">
        <v>109</v>
      </c>
    </row>
    <row r="294" spans="1:5" x14ac:dyDescent="0.2">
      <c r="A294" t="s">
        <v>339</v>
      </c>
      <c r="B294" t="s">
        <v>396</v>
      </c>
      <c r="C294" s="54" t="s">
        <v>794</v>
      </c>
      <c r="D294" s="61" t="s">
        <v>464</v>
      </c>
    </row>
    <row r="295" spans="1:5" x14ac:dyDescent="0.2">
      <c r="A295" t="s">
        <v>339</v>
      </c>
      <c r="B295" t="s">
        <v>397</v>
      </c>
      <c r="C295" s="54" t="s">
        <v>795</v>
      </c>
      <c r="D295" s="61" t="s">
        <v>465</v>
      </c>
    </row>
    <row r="296" spans="1:5" x14ac:dyDescent="0.2">
      <c r="A296" t="s">
        <v>339</v>
      </c>
      <c r="B296" t="s">
        <v>398</v>
      </c>
      <c r="C296" s="54" t="s">
        <v>796</v>
      </c>
      <c r="D296" s="61" t="s">
        <v>1548</v>
      </c>
      <c r="E296" s="62" t="s">
        <v>1771</v>
      </c>
    </row>
    <row r="297" spans="1:5" x14ac:dyDescent="0.2">
      <c r="A297" t="s">
        <v>339</v>
      </c>
      <c r="B297" t="s">
        <v>399</v>
      </c>
      <c r="C297" s="54" t="s">
        <v>797</v>
      </c>
      <c r="D297" s="61" t="s">
        <v>1579</v>
      </c>
      <c r="E297" s="64">
        <v>0.95207175925925924</v>
      </c>
    </row>
    <row r="298" spans="1:5" x14ac:dyDescent="0.2">
      <c r="A298" t="s">
        <v>340</v>
      </c>
      <c r="B298" t="s">
        <v>184</v>
      </c>
      <c r="C298" s="54" t="s">
        <v>798</v>
      </c>
      <c r="D298" s="61" t="s">
        <v>799</v>
      </c>
      <c r="E298" s="62" t="s">
        <v>309</v>
      </c>
    </row>
    <row r="299" spans="1:5" x14ac:dyDescent="0.2">
      <c r="A299" t="s">
        <v>340</v>
      </c>
      <c r="B299" t="s">
        <v>166</v>
      </c>
      <c r="D299" s="61" t="s">
        <v>1580</v>
      </c>
      <c r="E299" s="62" t="s">
        <v>1120</v>
      </c>
    </row>
    <row r="300" spans="1:5" x14ac:dyDescent="0.2">
      <c r="A300" t="s">
        <v>340</v>
      </c>
      <c r="B300" t="s">
        <v>167</v>
      </c>
      <c r="D300" s="61" t="s">
        <v>1581</v>
      </c>
      <c r="E300" s="62" t="s">
        <v>503</v>
      </c>
    </row>
    <row r="301" spans="1:5" ht="19.5" x14ac:dyDescent="0.4">
      <c r="A301" t="s">
        <v>340</v>
      </c>
      <c r="B301" t="s">
        <v>168</v>
      </c>
      <c r="C301" s="53"/>
      <c r="D301" s="61" t="s">
        <v>1582</v>
      </c>
    </row>
    <row r="302" spans="1:5" x14ac:dyDescent="0.2">
      <c r="A302" t="s">
        <v>340</v>
      </c>
      <c r="B302" t="s">
        <v>169</v>
      </c>
      <c r="C302" s="54" t="s">
        <v>800</v>
      </c>
      <c r="D302" s="61" t="s">
        <v>409</v>
      </c>
    </row>
    <row r="303" spans="1:5" x14ac:dyDescent="0.2">
      <c r="A303" t="s">
        <v>340</v>
      </c>
      <c r="B303" t="s">
        <v>208</v>
      </c>
      <c r="C303" s="54" t="s">
        <v>801</v>
      </c>
      <c r="D303" s="61" t="s">
        <v>410</v>
      </c>
    </row>
    <row r="304" spans="1:5" x14ac:dyDescent="0.2">
      <c r="A304" t="s">
        <v>340</v>
      </c>
      <c r="B304" t="s">
        <v>347</v>
      </c>
      <c r="C304" s="54" t="s">
        <v>802</v>
      </c>
      <c r="D304" s="61" t="s">
        <v>411</v>
      </c>
    </row>
    <row r="305" spans="1:5" x14ac:dyDescent="0.2">
      <c r="A305" t="s">
        <v>340</v>
      </c>
      <c r="B305" t="s">
        <v>170</v>
      </c>
      <c r="C305" s="54" t="s">
        <v>803</v>
      </c>
      <c r="D305" s="61" t="s">
        <v>1398</v>
      </c>
      <c r="E305" s="62" t="s">
        <v>1339</v>
      </c>
    </row>
    <row r="306" spans="1:5" x14ac:dyDescent="0.2">
      <c r="A306" t="s">
        <v>340</v>
      </c>
      <c r="B306" t="s">
        <v>171</v>
      </c>
      <c r="C306" s="54" t="s">
        <v>804</v>
      </c>
      <c r="D306" s="61" t="s">
        <v>1399</v>
      </c>
      <c r="E306" s="62" t="s">
        <v>1098</v>
      </c>
    </row>
    <row r="307" spans="1:5" x14ac:dyDescent="0.2">
      <c r="A307" t="s">
        <v>340</v>
      </c>
      <c r="B307" t="s">
        <v>172</v>
      </c>
      <c r="C307" s="54" t="s">
        <v>805</v>
      </c>
      <c r="D307" s="61" t="s">
        <v>1583</v>
      </c>
      <c r="E307" s="62" t="s">
        <v>320</v>
      </c>
    </row>
    <row r="308" spans="1:5" x14ac:dyDescent="0.2">
      <c r="A308" t="s">
        <v>340</v>
      </c>
      <c r="B308" t="s">
        <v>173</v>
      </c>
      <c r="C308" s="54" t="s">
        <v>806</v>
      </c>
      <c r="D308" s="61" t="s">
        <v>1400</v>
      </c>
      <c r="E308" s="62" t="s">
        <v>1382</v>
      </c>
    </row>
    <row r="309" spans="1:5" x14ac:dyDescent="0.2">
      <c r="A309" t="s">
        <v>340</v>
      </c>
      <c r="B309" t="s">
        <v>174</v>
      </c>
      <c r="C309" s="54" t="s">
        <v>807</v>
      </c>
      <c r="D309" s="61" t="s">
        <v>1401</v>
      </c>
      <c r="E309" s="62" t="s">
        <v>479</v>
      </c>
    </row>
    <row r="310" spans="1:5" x14ac:dyDescent="0.2">
      <c r="A310" t="s">
        <v>340</v>
      </c>
      <c r="B310" t="s">
        <v>175</v>
      </c>
      <c r="C310" s="54" t="s">
        <v>808</v>
      </c>
      <c r="D310" s="61" t="s">
        <v>467</v>
      </c>
    </row>
    <row r="311" spans="1:5" x14ac:dyDescent="0.2">
      <c r="A311" t="s">
        <v>340</v>
      </c>
      <c r="B311" t="s">
        <v>348</v>
      </c>
      <c r="C311" s="54" t="s">
        <v>809</v>
      </c>
      <c r="D311" s="61" t="s">
        <v>412</v>
      </c>
    </row>
    <row r="312" spans="1:5" x14ac:dyDescent="0.2">
      <c r="A312" t="s">
        <v>340</v>
      </c>
      <c r="B312" t="s">
        <v>176</v>
      </c>
      <c r="C312" s="54" t="s">
        <v>810</v>
      </c>
      <c r="D312" s="61" t="s">
        <v>1584</v>
      </c>
      <c r="E312" s="62" t="s">
        <v>1353</v>
      </c>
    </row>
    <row r="313" spans="1:5" x14ac:dyDescent="0.2">
      <c r="A313" t="s">
        <v>340</v>
      </c>
      <c r="B313" t="s">
        <v>177</v>
      </c>
      <c r="C313" s="54" t="s">
        <v>811</v>
      </c>
      <c r="D313" s="61" t="s">
        <v>1585</v>
      </c>
      <c r="E313" s="62" t="s">
        <v>497</v>
      </c>
    </row>
    <row r="314" spans="1:5" x14ac:dyDescent="0.2">
      <c r="A314" t="s">
        <v>340</v>
      </c>
      <c r="B314" t="s">
        <v>178</v>
      </c>
      <c r="C314" s="54" t="s">
        <v>812</v>
      </c>
      <c r="D314" s="61" t="s">
        <v>1586</v>
      </c>
      <c r="E314" s="62" t="s">
        <v>1215</v>
      </c>
    </row>
    <row r="315" spans="1:5" x14ac:dyDescent="0.2">
      <c r="A315" t="s">
        <v>340</v>
      </c>
      <c r="B315" t="s">
        <v>179</v>
      </c>
      <c r="C315" s="54" t="s">
        <v>813</v>
      </c>
      <c r="D315" s="61" t="s">
        <v>1402</v>
      </c>
      <c r="E315" s="62" t="s">
        <v>1276</v>
      </c>
    </row>
    <row r="316" spans="1:5" x14ac:dyDescent="0.2">
      <c r="A316" t="s">
        <v>340</v>
      </c>
      <c r="B316" t="s">
        <v>180</v>
      </c>
      <c r="C316" s="54" t="s">
        <v>814</v>
      </c>
      <c r="D316" s="61" t="s">
        <v>1403</v>
      </c>
      <c r="E316" s="62" t="s">
        <v>1349</v>
      </c>
    </row>
    <row r="317" spans="1:5" x14ac:dyDescent="0.2">
      <c r="A317" t="s">
        <v>340</v>
      </c>
      <c r="B317" t="s">
        <v>181</v>
      </c>
      <c r="C317" s="54" t="s">
        <v>815</v>
      </c>
      <c r="D317" s="61" t="s">
        <v>413</v>
      </c>
    </row>
    <row r="318" spans="1:5" x14ac:dyDescent="0.2">
      <c r="A318" t="s">
        <v>340</v>
      </c>
      <c r="B318" t="s">
        <v>349</v>
      </c>
      <c r="C318" s="54" t="s">
        <v>816</v>
      </c>
      <c r="D318" s="61" t="s">
        <v>414</v>
      </c>
    </row>
    <row r="319" spans="1:5" x14ac:dyDescent="0.2">
      <c r="A319" t="s">
        <v>340</v>
      </c>
      <c r="B319" t="s">
        <v>182</v>
      </c>
      <c r="C319" s="54" t="s">
        <v>817</v>
      </c>
      <c r="D319" s="61" t="s">
        <v>1194</v>
      </c>
      <c r="E319" s="62" t="s">
        <v>1182</v>
      </c>
    </row>
    <row r="320" spans="1:5" x14ac:dyDescent="0.2">
      <c r="A320" t="s">
        <v>340</v>
      </c>
      <c r="B320" t="s">
        <v>212</v>
      </c>
      <c r="C320" s="54" t="s">
        <v>818</v>
      </c>
      <c r="D320" s="61" t="s">
        <v>415</v>
      </c>
    </row>
    <row r="321" spans="1:5" x14ac:dyDescent="0.2">
      <c r="A321" t="s">
        <v>340</v>
      </c>
      <c r="B321" t="s">
        <v>350</v>
      </c>
      <c r="C321" s="54" t="s">
        <v>819</v>
      </c>
      <c r="D321" s="61" t="s">
        <v>416</v>
      </c>
    </row>
    <row r="322" spans="1:5" x14ac:dyDescent="0.2">
      <c r="A322" t="s">
        <v>340</v>
      </c>
      <c r="B322" t="s">
        <v>183</v>
      </c>
      <c r="C322" s="54" t="s">
        <v>820</v>
      </c>
      <c r="D322" s="61" t="s">
        <v>1587</v>
      </c>
      <c r="E322" s="62" t="s">
        <v>87</v>
      </c>
    </row>
    <row r="323" spans="1:5" x14ac:dyDescent="0.2">
      <c r="A323" t="s">
        <v>340</v>
      </c>
      <c r="B323" t="s">
        <v>206</v>
      </c>
      <c r="C323" s="54" t="s">
        <v>821</v>
      </c>
      <c r="D323" s="61" t="s">
        <v>417</v>
      </c>
    </row>
    <row r="324" spans="1:5" x14ac:dyDescent="0.2">
      <c r="A324" t="s">
        <v>340</v>
      </c>
      <c r="B324" t="s">
        <v>207</v>
      </c>
      <c r="C324" s="54" t="s">
        <v>822</v>
      </c>
      <c r="D324" s="61" t="s">
        <v>418</v>
      </c>
    </row>
    <row r="325" spans="1:5" x14ac:dyDescent="0.2">
      <c r="A325" t="s">
        <v>340</v>
      </c>
      <c r="B325" t="s">
        <v>210</v>
      </c>
      <c r="C325" s="54" t="s">
        <v>823</v>
      </c>
      <c r="D325" s="61" t="s">
        <v>419</v>
      </c>
    </row>
    <row r="326" spans="1:5" x14ac:dyDescent="0.2">
      <c r="A326" t="s">
        <v>340</v>
      </c>
      <c r="B326" t="s">
        <v>351</v>
      </c>
      <c r="C326" s="54" t="s">
        <v>824</v>
      </c>
      <c r="D326" s="61" t="s">
        <v>420</v>
      </c>
    </row>
    <row r="327" spans="1:5" x14ac:dyDescent="0.2">
      <c r="A327" t="s">
        <v>340</v>
      </c>
      <c r="B327" t="s">
        <v>352</v>
      </c>
      <c r="C327" s="54" t="s">
        <v>825</v>
      </c>
      <c r="D327" s="61" t="s">
        <v>1588</v>
      </c>
      <c r="E327" s="62" t="s">
        <v>1477</v>
      </c>
    </row>
    <row r="328" spans="1:5" x14ac:dyDescent="0.2">
      <c r="A328" t="s">
        <v>340</v>
      </c>
      <c r="B328" t="s">
        <v>353</v>
      </c>
      <c r="C328" s="54" t="s">
        <v>826</v>
      </c>
      <c r="D328" s="61" t="s">
        <v>1589</v>
      </c>
      <c r="E328" s="62" t="s">
        <v>320</v>
      </c>
    </row>
    <row r="329" spans="1:5" x14ac:dyDescent="0.2">
      <c r="A329" t="s">
        <v>340</v>
      </c>
      <c r="B329" t="s">
        <v>354</v>
      </c>
      <c r="C329" s="54" t="s">
        <v>827</v>
      </c>
      <c r="D329" s="61" t="s">
        <v>468</v>
      </c>
    </row>
    <row r="330" spans="1:5" x14ac:dyDescent="0.2">
      <c r="A330" t="s">
        <v>340</v>
      </c>
      <c r="B330" t="s">
        <v>355</v>
      </c>
      <c r="C330" s="54" t="s">
        <v>828</v>
      </c>
      <c r="D330" s="61" t="s">
        <v>469</v>
      </c>
    </row>
    <row r="331" spans="1:5" x14ac:dyDescent="0.2">
      <c r="A331" t="s">
        <v>340</v>
      </c>
      <c r="B331" t="s">
        <v>356</v>
      </c>
      <c r="C331" s="54" t="s">
        <v>829</v>
      </c>
      <c r="D331" s="61" t="s">
        <v>421</v>
      </c>
    </row>
    <row r="332" spans="1:5" x14ac:dyDescent="0.2">
      <c r="A332" t="s">
        <v>340</v>
      </c>
      <c r="B332" t="s">
        <v>357</v>
      </c>
      <c r="C332" s="54" t="s">
        <v>830</v>
      </c>
      <c r="D332" s="61" t="s">
        <v>422</v>
      </c>
    </row>
    <row r="333" spans="1:5" x14ac:dyDescent="0.2">
      <c r="A333" t="s">
        <v>340</v>
      </c>
      <c r="B333" t="s">
        <v>358</v>
      </c>
      <c r="C333" s="54" t="s">
        <v>831</v>
      </c>
      <c r="D333" s="61" t="s">
        <v>423</v>
      </c>
    </row>
    <row r="334" spans="1:5" x14ac:dyDescent="0.2">
      <c r="A334" t="s">
        <v>340</v>
      </c>
      <c r="B334" t="s">
        <v>359</v>
      </c>
      <c r="C334" s="54" t="s">
        <v>832</v>
      </c>
      <c r="D334" s="61" t="s">
        <v>424</v>
      </c>
    </row>
    <row r="335" spans="1:5" x14ac:dyDescent="0.2">
      <c r="A335" t="s">
        <v>340</v>
      </c>
      <c r="B335" t="s">
        <v>360</v>
      </c>
      <c r="C335" s="54" t="s">
        <v>833</v>
      </c>
      <c r="D335" s="61" t="s">
        <v>470</v>
      </c>
    </row>
    <row r="336" spans="1:5" x14ac:dyDescent="0.2">
      <c r="A336" t="s">
        <v>340</v>
      </c>
      <c r="B336" t="s">
        <v>361</v>
      </c>
      <c r="C336" s="54" t="s">
        <v>834</v>
      </c>
      <c r="D336" s="61" t="s">
        <v>471</v>
      </c>
    </row>
    <row r="337" spans="1:4" x14ac:dyDescent="0.2">
      <c r="A337" t="s">
        <v>340</v>
      </c>
      <c r="B337" t="s">
        <v>362</v>
      </c>
      <c r="C337" s="54" t="s">
        <v>835</v>
      </c>
      <c r="D337" s="61" t="s">
        <v>425</v>
      </c>
    </row>
    <row r="338" spans="1:4" x14ac:dyDescent="0.2">
      <c r="A338" t="s">
        <v>340</v>
      </c>
      <c r="B338" t="s">
        <v>363</v>
      </c>
      <c r="C338" s="54" t="s">
        <v>836</v>
      </c>
      <c r="D338" s="61" t="s">
        <v>426</v>
      </c>
    </row>
    <row r="339" spans="1:4" x14ac:dyDescent="0.2">
      <c r="A339" t="s">
        <v>340</v>
      </c>
      <c r="B339" t="s">
        <v>364</v>
      </c>
      <c r="C339" s="54" t="s">
        <v>837</v>
      </c>
      <c r="D339" s="61" t="s">
        <v>427</v>
      </c>
    </row>
    <row r="340" spans="1:4" x14ac:dyDescent="0.2">
      <c r="A340" t="s">
        <v>340</v>
      </c>
      <c r="B340" t="s">
        <v>365</v>
      </c>
      <c r="C340" s="54" t="s">
        <v>838</v>
      </c>
      <c r="D340" s="61" t="s">
        <v>428</v>
      </c>
    </row>
    <row r="341" spans="1:4" x14ac:dyDescent="0.2">
      <c r="A341" t="s">
        <v>340</v>
      </c>
      <c r="B341" t="s">
        <v>366</v>
      </c>
      <c r="C341" s="54" t="s">
        <v>839</v>
      </c>
      <c r="D341" s="61" t="s">
        <v>429</v>
      </c>
    </row>
    <row r="342" spans="1:4" x14ac:dyDescent="0.2">
      <c r="A342" t="s">
        <v>340</v>
      </c>
      <c r="B342" t="s">
        <v>367</v>
      </c>
      <c r="C342" s="54" t="s">
        <v>840</v>
      </c>
      <c r="D342" s="61" t="s">
        <v>430</v>
      </c>
    </row>
    <row r="343" spans="1:4" x14ac:dyDescent="0.2">
      <c r="A343" t="s">
        <v>340</v>
      </c>
      <c r="B343" t="s">
        <v>368</v>
      </c>
      <c r="C343" s="54" t="s">
        <v>841</v>
      </c>
      <c r="D343" s="61" t="s">
        <v>431</v>
      </c>
    </row>
    <row r="344" spans="1:4" x14ac:dyDescent="0.2">
      <c r="A344" t="s">
        <v>340</v>
      </c>
      <c r="B344" t="s">
        <v>369</v>
      </c>
      <c r="C344" s="54" t="s">
        <v>842</v>
      </c>
      <c r="D344" s="61" t="s">
        <v>432</v>
      </c>
    </row>
    <row r="345" spans="1:4" x14ac:dyDescent="0.2">
      <c r="A345" t="s">
        <v>340</v>
      </c>
      <c r="B345" t="s">
        <v>370</v>
      </c>
      <c r="C345" s="54" t="s">
        <v>843</v>
      </c>
      <c r="D345" s="61" t="s">
        <v>433</v>
      </c>
    </row>
    <row r="346" spans="1:4" x14ac:dyDescent="0.2">
      <c r="A346" t="s">
        <v>340</v>
      </c>
      <c r="B346" t="s">
        <v>371</v>
      </c>
      <c r="C346" s="54" t="s">
        <v>844</v>
      </c>
      <c r="D346" s="61" t="s">
        <v>434</v>
      </c>
    </row>
    <row r="347" spans="1:4" x14ac:dyDescent="0.2">
      <c r="A347" t="s">
        <v>340</v>
      </c>
      <c r="B347" t="s">
        <v>372</v>
      </c>
      <c r="C347" s="54" t="s">
        <v>845</v>
      </c>
      <c r="D347" s="61" t="s">
        <v>435</v>
      </c>
    </row>
    <row r="348" spans="1:4" x14ac:dyDescent="0.2">
      <c r="A348" t="s">
        <v>340</v>
      </c>
      <c r="B348" t="s">
        <v>373</v>
      </c>
      <c r="C348" s="54" t="s">
        <v>846</v>
      </c>
      <c r="D348" s="61" t="s">
        <v>436</v>
      </c>
    </row>
    <row r="349" spans="1:4" x14ac:dyDescent="0.2">
      <c r="A349" t="s">
        <v>340</v>
      </c>
      <c r="B349" t="s">
        <v>374</v>
      </c>
      <c r="C349" s="54" t="s">
        <v>847</v>
      </c>
      <c r="D349" s="61" t="s">
        <v>437</v>
      </c>
    </row>
    <row r="350" spans="1:4" x14ac:dyDescent="0.2">
      <c r="A350" t="s">
        <v>340</v>
      </c>
      <c r="B350" t="s">
        <v>375</v>
      </c>
      <c r="C350" s="54" t="s">
        <v>848</v>
      </c>
      <c r="D350" s="61" t="s">
        <v>438</v>
      </c>
    </row>
    <row r="351" spans="1:4" x14ac:dyDescent="0.2">
      <c r="A351" t="s">
        <v>340</v>
      </c>
      <c r="B351" t="s">
        <v>376</v>
      </c>
      <c r="C351" s="54" t="s">
        <v>849</v>
      </c>
      <c r="D351" s="61" t="s">
        <v>439</v>
      </c>
    </row>
    <row r="352" spans="1:4" x14ac:dyDescent="0.2">
      <c r="A352" t="s">
        <v>340</v>
      </c>
      <c r="B352" t="s">
        <v>377</v>
      </c>
      <c r="C352" s="54" t="s">
        <v>850</v>
      </c>
      <c r="D352" s="61" t="s">
        <v>440</v>
      </c>
    </row>
    <row r="353" spans="1:5" x14ac:dyDescent="0.2">
      <c r="A353" t="s">
        <v>340</v>
      </c>
      <c r="B353" t="s">
        <v>378</v>
      </c>
      <c r="C353" s="54" t="s">
        <v>851</v>
      </c>
      <c r="D353" s="61" t="s">
        <v>441</v>
      </c>
    </row>
    <row r="354" spans="1:5" x14ac:dyDescent="0.2">
      <c r="A354" t="s">
        <v>340</v>
      </c>
      <c r="B354" t="s">
        <v>379</v>
      </c>
      <c r="C354" s="54" t="s">
        <v>852</v>
      </c>
      <c r="D354" s="61" t="s">
        <v>442</v>
      </c>
    </row>
    <row r="355" spans="1:5" x14ac:dyDescent="0.2">
      <c r="A355" t="s">
        <v>340</v>
      </c>
      <c r="B355" t="s">
        <v>380</v>
      </c>
      <c r="C355" s="54" t="s">
        <v>853</v>
      </c>
      <c r="D355" s="61" t="s">
        <v>443</v>
      </c>
    </row>
    <row r="356" spans="1:5" x14ac:dyDescent="0.2">
      <c r="A356" t="s">
        <v>340</v>
      </c>
      <c r="B356" t="s">
        <v>381</v>
      </c>
      <c r="C356" s="54" t="s">
        <v>854</v>
      </c>
      <c r="D356" s="61" t="s">
        <v>444</v>
      </c>
    </row>
    <row r="357" spans="1:5" x14ac:dyDescent="0.2">
      <c r="A357" t="s">
        <v>340</v>
      </c>
      <c r="B357" t="s">
        <v>382</v>
      </c>
      <c r="C357" s="54" t="s">
        <v>855</v>
      </c>
      <c r="D357" s="61" t="s">
        <v>445</v>
      </c>
    </row>
    <row r="358" spans="1:5" x14ac:dyDescent="0.2">
      <c r="A358" t="s">
        <v>340</v>
      </c>
      <c r="B358" t="s">
        <v>383</v>
      </c>
      <c r="C358" s="54" t="s">
        <v>856</v>
      </c>
      <c r="D358" s="61" t="s">
        <v>446</v>
      </c>
    </row>
    <row r="359" spans="1:5" x14ac:dyDescent="0.2">
      <c r="A359" t="s">
        <v>340</v>
      </c>
      <c r="B359" t="s">
        <v>384</v>
      </c>
      <c r="D359" s="61" t="s">
        <v>447</v>
      </c>
    </row>
    <row r="360" spans="1:5" x14ac:dyDescent="0.2">
      <c r="A360" t="s">
        <v>340</v>
      </c>
      <c r="B360" t="s">
        <v>385</v>
      </c>
      <c r="D360" s="61" t="s">
        <v>448</v>
      </c>
    </row>
    <row r="361" spans="1:5" ht="19.5" x14ac:dyDescent="0.4">
      <c r="A361" t="s">
        <v>340</v>
      </c>
      <c r="B361" t="s">
        <v>386</v>
      </c>
      <c r="C361" s="53"/>
      <c r="D361" s="61" t="s">
        <v>449</v>
      </c>
    </row>
    <row r="362" spans="1:5" x14ac:dyDescent="0.2">
      <c r="A362" t="s">
        <v>340</v>
      </c>
      <c r="B362" t="s">
        <v>387</v>
      </c>
      <c r="C362" s="54" t="s">
        <v>857</v>
      </c>
      <c r="D362" s="61" t="s">
        <v>450</v>
      </c>
    </row>
    <row r="363" spans="1:5" x14ac:dyDescent="0.2">
      <c r="A363" t="s">
        <v>340</v>
      </c>
      <c r="B363" t="s">
        <v>388</v>
      </c>
      <c r="C363" s="54" t="s">
        <v>858</v>
      </c>
      <c r="D363" s="61" t="s">
        <v>451</v>
      </c>
    </row>
    <row r="364" spans="1:5" x14ac:dyDescent="0.2">
      <c r="A364" t="s">
        <v>340</v>
      </c>
      <c r="B364" t="s">
        <v>389</v>
      </c>
      <c r="C364" s="54" t="s">
        <v>859</v>
      </c>
      <c r="D364" s="61" t="s">
        <v>452</v>
      </c>
    </row>
    <row r="365" spans="1:5" x14ac:dyDescent="0.2">
      <c r="A365" t="s">
        <v>340</v>
      </c>
      <c r="B365" t="s">
        <v>390</v>
      </c>
      <c r="C365" s="54" t="s">
        <v>860</v>
      </c>
      <c r="D365" s="61" t="s">
        <v>453</v>
      </c>
    </row>
    <row r="366" spans="1:5" x14ac:dyDescent="0.2">
      <c r="A366" t="s">
        <v>340</v>
      </c>
      <c r="B366" t="s">
        <v>391</v>
      </c>
      <c r="C366" s="54" t="s">
        <v>861</v>
      </c>
      <c r="D366" s="61" t="s">
        <v>576</v>
      </c>
      <c r="E366" s="62" t="s">
        <v>345</v>
      </c>
    </row>
    <row r="367" spans="1:5" x14ac:dyDescent="0.2">
      <c r="A367" t="s">
        <v>340</v>
      </c>
      <c r="B367" t="s">
        <v>186</v>
      </c>
      <c r="C367" s="54" t="s">
        <v>862</v>
      </c>
      <c r="D367" s="61" t="s">
        <v>1590</v>
      </c>
      <c r="E367" s="62" t="s">
        <v>1120</v>
      </c>
    </row>
    <row r="368" spans="1:5" x14ac:dyDescent="0.2">
      <c r="A368" t="s">
        <v>340</v>
      </c>
      <c r="B368" t="s">
        <v>187</v>
      </c>
      <c r="C368" s="54" t="s">
        <v>863</v>
      </c>
      <c r="D368" s="61" t="s">
        <v>1591</v>
      </c>
      <c r="E368" s="62" t="s">
        <v>503</v>
      </c>
    </row>
    <row r="369" spans="1:5" x14ac:dyDescent="0.2">
      <c r="A369" t="s">
        <v>340</v>
      </c>
      <c r="B369" t="s">
        <v>188</v>
      </c>
      <c r="C369" s="54" t="s">
        <v>864</v>
      </c>
      <c r="D369" s="61" t="s">
        <v>1592</v>
      </c>
    </row>
    <row r="370" spans="1:5" x14ac:dyDescent="0.2">
      <c r="A370" t="s">
        <v>340</v>
      </c>
      <c r="B370" t="s">
        <v>189</v>
      </c>
      <c r="C370" s="54" t="s">
        <v>865</v>
      </c>
      <c r="D370" s="61" t="s">
        <v>454</v>
      </c>
    </row>
    <row r="371" spans="1:5" x14ac:dyDescent="0.2">
      <c r="A371" t="s">
        <v>340</v>
      </c>
      <c r="B371" t="s">
        <v>209</v>
      </c>
      <c r="C371" s="54" t="s">
        <v>866</v>
      </c>
      <c r="D371" s="61" t="s">
        <v>455</v>
      </c>
    </row>
    <row r="372" spans="1:5" x14ac:dyDescent="0.2">
      <c r="A372" t="s">
        <v>340</v>
      </c>
      <c r="B372" t="s">
        <v>392</v>
      </c>
      <c r="C372" s="54" t="s">
        <v>867</v>
      </c>
      <c r="D372" s="61" t="s">
        <v>456</v>
      </c>
    </row>
    <row r="373" spans="1:5" x14ac:dyDescent="0.2">
      <c r="A373" t="s">
        <v>340</v>
      </c>
      <c r="B373" t="s">
        <v>190</v>
      </c>
      <c r="C373" s="54" t="s">
        <v>868</v>
      </c>
      <c r="D373" s="61" t="s">
        <v>1404</v>
      </c>
      <c r="E373" s="62" t="s">
        <v>1339</v>
      </c>
    </row>
    <row r="374" spans="1:5" x14ac:dyDescent="0.2">
      <c r="A374" t="s">
        <v>340</v>
      </c>
      <c r="B374" t="s">
        <v>191</v>
      </c>
      <c r="C374" s="54" t="s">
        <v>869</v>
      </c>
      <c r="D374" s="61" t="s">
        <v>1405</v>
      </c>
      <c r="E374" s="62" t="s">
        <v>1098</v>
      </c>
    </row>
    <row r="375" spans="1:5" x14ac:dyDescent="0.2">
      <c r="A375" t="s">
        <v>340</v>
      </c>
      <c r="B375" t="s">
        <v>192</v>
      </c>
      <c r="C375" s="54" t="s">
        <v>870</v>
      </c>
      <c r="D375" s="61" t="s">
        <v>1593</v>
      </c>
      <c r="E375" s="62" t="s">
        <v>320</v>
      </c>
    </row>
    <row r="376" spans="1:5" x14ac:dyDescent="0.2">
      <c r="A376" t="s">
        <v>340</v>
      </c>
      <c r="B376" t="s">
        <v>193</v>
      </c>
      <c r="C376" s="54" t="s">
        <v>871</v>
      </c>
      <c r="D376" s="61" t="s">
        <v>1406</v>
      </c>
      <c r="E376" s="62" t="s">
        <v>1382</v>
      </c>
    </row>
    <row r="377" spans="1:5" x14ac:dyDescent="0.2">
      <c r="A377" t="s">
        <v>340</v>
      </c>
      <c r="B377" t="s">
        <v>194</v>
      </c>
      <c r="C377" s="54" t="s">
        <v>872</v>
      </c>
      <c r="D377" s="61" t="s">
        <v>1407</v>
      </c>
      <c r="E377" s="62" t="s">
        <v>479</v>
      </c>
    </row>
    <row r="378" spans="1:5" x14ac:dyDescent="0.2">
      <c r="A378" t="s">
        <v>340</v>
      </c>
      <c r="B378" t="s">
        <v>195</v>
      </c>
      <c r="C378" s="54" t="s">
        <v>873</v>
      </c>
      <c r="D378" s="61" t="s">
        <v>473</v>
      </c>
    </row>
    <row r="379" spans="1:5" x14ac:dyDescent="0.2">
      <c r="A379" t="s">
        <v>340</v>
      </c>
      <c r="B379" t="s">
        <v>393</v>
      </c>
      <c r="C379" s="54" t="s">
        <v>874</v>
      </c>
      <c r="D379" s="61" t="s">
        <v>457</v>
      </c>
    </row>
    <row r="380" spans="1:5" x14ac:dyDescent="0.2">
      <c r="A380" t="s">
        <v>340</v>
      </c>
      <c r="B380" t="s">
        <v>196</v>
      </c>
      <c r="C380" s="54" t="s">
        <v>875</v>
      </c>
      <c r="D380" s="61" t="s">
        <v>1594</v>
      </c>
      <c r="E380" s="62" t="s">
        <v>1353</v>
      </c>
    </row>
    <row r="381" spans="1:5" x14ac:dyDescent="0.2">
      <c r="A381" t="s">
        <v>340</v>
      </c>
      <c r="B381" t="s">
        <v>197</v>
      </c>
      <c r="C381" s="54" t="s">
        <v>876</v>
      </c>
      <c r="D381" s="61" t="s">
        <v>1595</v>
      </c>
      <c r="E381" s="62" t="s">
        <v>497</v>
      </c>
    </row>
    <row r="382" spans="1:5" x14ac:dyDescent="0.2">
      <c r="A382" t="s">
        <v>340</v>
      </c>
      <c r="B382" t="s">
        <v>198</v>
      </c>
      <c r="C382" s="54" t="s">
        <v>877</v>
      </c>
      <c r="D382" s="61" t="s">
        <v>1596</v>
      </c>
      <c r="E382" s="62" t="s">
        <v>1215</v>
      </c>
    </row>
    <row r="383" spans="1:5" x14ac:dyDescent="0.2">
      <c r="A383" t="s">
        <v>340</v>
      </c>
      <c r="B383" t="s">
        <v>199</v>
      </c>
      <c r="C383" s="54" t="s">
        <v>878</v>
      </c>
      <c r="D383" s="61" t="s">
        <v>1408</v>
      </c>
      <c r="E383" s="62" t="s">
        <v>1276</v>
      </c>
    </row>
    <row r="384" spans="1:5" x14ac:dyDescent="0.2">
      <c r="A384" t="s">
        <v>340</v>
      </c>
      <c r="B384" t="s">
        <v>200</v>
      </c>
      <c r="C384" s="54" t="s">
        <v>879</v>
      </c>
      <c r="D384" s="61" t="s">
        <v>1409</v>
      </c>
      <c r="E384" s="62" t="s">
        <v>1349</v>
      </c>
    </row>
    <row r="385" spans="1:5" x14ac:dyDescent="0.2">
      <c r="A385" t="s">
        <v>340</v>
      </c>
      <c r="B385" t="s">
        <v>203</v>
      </c>
      <c r="C385" s="54" t="s">
        <v>880</v>
      </c>
      <c r="D385" s="61" t="s">
        <v>458</v>
      </c>
    </row>
    <row r="386" spans="1:5" x14ac:dyDescent="0.2">
      <c r="A386" t="s">
        <v>340</v>
      </c>
      <c r="B386" t="s">
        <v>394</v>
      </c>
      <c r="C386" s="54" t="s">
        <v>881</v>
      </c>
      <c r="D386" s="61" t="s">
        <v>459</v>
      </c>
    </row>
    <row r="387" spans="1:5" x14ac:dyDescent="0.2">
      <c r="A387" t="s">
        <v>340</v>
      </c>
      <c r="B387" t="s">
        <v>201</v>
      </c>
      <c r="C387" s="54" t="s">
        <v>882</v>
      </c>
      <c r="D387" s="61" t="s">
        <v>1195</v>
      </c>
      <c r="E387" s="62" t="s">
        <v>1182</v>
      </c>
    </row>
    <row r="388" spans="1:5" x14ac:dyDescent="0.2">
      <c r="A388" t="s">
        <v>340</v>
      </c>
      <c r="B388" t="s">
        <v>213</v>
      </c>
      <c r="C388" s="54" t="s">
        <v>883</v>
      </c>
      <c r="D388" s="61" t="s">
        <v>460</v>
      </c>
    </row>
    <row r="389" spans="1:5" x14ac:dyDescent="0.2">
      <c r="A389" t="s">
        <v>340</v>
      </c>
      <c r="B389" t="s">
        <v>395</v>
      </c>
      <c r="C389" s="54" t="s">
        <v>884</v>
      </c>
      <c r="D389" s="61" t="s">
        <v>461</v>
      </c>
    </row>
    <row r="390" spans="1:5" x14ac:dyDescent="0.2">
      <c r="A390" t="s">
        <v>340</v>
      </c>
      <c r="B390" t="s">
        <v>202</v>
      </c>
      <c r="C390" s="54" t="s">
        <v>885</v>
      </c>
      <c r="D390" s="61" t="s">
        <v>1597</v>
      </c>
      <c r="E390" s="62" t="s">
        <v>87</v>
      </c>
    </row>
    <row r="391" spans="1:5" x14ac:dyDescent="0.2">
      <c r="A391" t="s">
        <v>340</v>
      </c>
      <c r="B391" t="s">
        <v>204</v>
      </c>
      <c r="C391" s="54" t="s">
        <v>886</v>
      </c>
      <c r="D391" s="61" t="s">
        <v>462</v>
      </c>
    </row>
    <row r="392" spans="1:5" x14ac:dyDescent="0.2">
      <c r="A392" t="s">
        <v>340</v>
      </c>
      <c r="B392" t="s">
        <v>205</v>
      </c>
      <c r="C392" s="54" t="s">
        <v>887</v>
      </c>
      <c r="D392" s="61" t="s">
        <v>463</v>
      </c>
    </row>
    <row r="393" spans="1:5" x14ac:dyDescent="0.2">
      <c r="A393" t="s">
        <v>340</v>
      </c>
      <c r="B393" t="s">
        <v>396</v>
      </c>
      <c r="C393" s="54" t="s">
        <v>888</v>
      </c>
      <c r="D393" s="61" t="s">
        <v>464</v>
      </c>
    </row>
    <row r="394" spans="1:5" x14ac:dyDescent="0.2">
      <c r="A394" t="s">
        <v>340</v>
      </c>
      <c r="B394" t="s">
        <v>397</v>
      </c>
      <c r="C394" s="54" t="s">
        <v>889</v>
      </c>
      <c r="D394" s="61" t="s">
        <v>465</v>
      </c>
    </row>
    <row r="395" spans="1:5" x14ac:dyDescent="0.2">
      <c r="A395" t="s">
        <v>340</v>
      </c>
      <c r="B395" t="s">
        <v>398</v>
      </c>
      <c r="C395" s="54" t="s">
        <v>890</v>
      </c>
      <c r="D395" s="61" t="s">
        <v>1538</v>
      </c>
      <c r="E395" s="63">
        <v>45631</v>
      </c>
    </row>
    <row r="396" spans="1:5" x14ac:dyDescent="0.2">
      <c r="A396" t="s">
        <v>340</v>
      </c>
      <c r="B396" t="s">
        <v>399</v>
      </c>
      <c r="C396" s="54" t="s">
        <v>891</v>
      </c>
      <c r="D396" s="61" t="s">
        <v>1598</v>
      </c>
      <c r="E396" s="64">
        <v>7.1527777777777773E-2</v>
      </c>
    </row>
    <row r="397" spans="1:5" x14ac:dyDescent="0.2">
      <c r="A397" t="s">
        <v>341</v>
      </c>
      <c r="B397" t="s">
        <v>184</v>
      </c>
      <c r="C397" s="54" t="s">
        <v>892</v>
      </c>
      <c r="D397" s="61" t="s">
        <v>1142</v>
      </c>
      <c r="E397" s="62" t="s">
        <v>185</v>
      </c>
    </row>
    <row r="398" spans="1:5" x14ac:dyDescent="0.2">
      <c r="A398" t="s">
        <v>341</v>
      </c>
      <c r="B398" t="s">
        <v>166</v>
      </c>
      <c r="C398" s="54" t="s">
        <v>893</v>
      </c>
      <c r="D398" s="61" t="s">
        <v>1143</v>
      </c>
      <c r="E398" s="62" t="s">
        <v>505</v>
      </c>
    </row>
    <row r="399" spans="1:5" x14ac:dyDescent="0.2">
      <c r="A399" t="s">
        <v>341</v>
      </c>
      <c r="B399" t="s">
        <v>167</v>
      </c>
      <c r="C399" s="54" t="s">
        <v>894</v>
      </c>
      <c r="D399" s="61" t="s">
        <v>1599</v>
      </c>
      <c r="E399" s="62" t="s">
        <v>1181</v>
      </c>
    </row>
    <row r="400" spans="1:5" x14ac:dyDescent="0.2">
      <c r="A400" t="s">
        <v>341</v>
      </c>
      <c r="B400" t="s">
        <v>168</v>
      </c>
      <c r="C400" s="54" t="s">
        <v>895</v>
      </c>
      <c r="D400" s="61" t="s">
        <v>1410</v>
      </c>
      <c r="E400" s="62" t="s">
        <v>1351</v>
      </c>
    </row>
    <row r="401" spans="1:5" x14ac:dyDescent="0.2">
      <c r="A401" t="s">
        <v>341</v>
      </c>
      <c r="B401" t="s">
        <v>169</v>
      </c>
      <c r="C401" s="54" t="s">
        <v>896</v>
      </c>
      <c r="D401" s="61" t="s">
        <v>409</v>
      </c>
    </row>
    <row r="402" spans="1:5" x14ac:dyDescent="0.2">
      <c r="A402" t="s">
        <v>341</v>
      </c>
      <c r="B402" t="s">
        <v>208</v>
      </c>
      <c r="C402" s="54" t="s">
        <v>897</v>
      </c>
      <c r="D402" s="61" t="s">
        <v>410</v>
      </c>
    </row>
    <row r="403" spans="1:5" x14ac:dyDescent="0.2">
      <c r="A403" t="s">
        <v>341</v>
      </c>
      <c r="B403" t="s">
        <v>347</v>
      </c>
      <c r="C403" s="54" t="s">
        <v>898</v>
      </c>
      <c r="D403" s="61" t="s">
        <v>411</v>
      </c>
    </row>
    <row r="404" spans="1:5" x14ac:dyDescent="0.2">
      <c r="A404" t="s">
        <v>341</v>
      </c>
      <c r="B404" t="s">
        <v>170</v>
      </c>
      <c r="C404" s="54" t="s">
        <v>899</v>
      </c>
      <c r="D404" s="61" t="s">
        <v>1600</v>
      </c>
      <c r="E404" s="62" t="s">
        <v>1277</v>
      </c>
    </row>
    <row r="405" spans="1:5" x14ac:dyDescent="0.2">
      <c r="A405" t="s">
        <v>341</v>
      </c>
      <c r="B405" t="s">
        <v>171</v>
      </c>
      <c r="C405" s="54" t="s">
        <v>900</v>
      </c>
      <c r="D405" s="61" t="s">
        <v>1601</v>
      </c>
      <c r="E405" s="62" t="s">
        <v>499</v>
      </c>
    </row>
    <row r="406" spans="1:5" x14ac:dyDescent="0.2">
      <c r="A406" t="s">
        <v>341</v>
      </c>
      <c r="B406" t="s">
        <v>172</v>
      </c>
      <c r="C406" s="54" t="s">
        <v>901</v>
      </c>
      <c r="D406" s="61" t="s">
        <v>1411</v>
      </c>
      <c r="E406" s="62" t="s">
        <v>1278</v>
      </c>
    </row>
    <row r="407" spans="1:5" x14ac:dyDescent="0.2">
      <c r="A407" t="s">
        <v>341</v>
      </c>
      <c r="B407" t="s">
        <v>173</v>
      </c>
      <c r="C407" s="54" t="s">
        <v>902</v>
      </c>
      <c r="D407" s="61" t="s">
        <v>1602</v>
      </c>
      <c r="E407" s="62" t="s">
        <v>322</v>
      </c>
    </row>
    <row r="408" spans="1:5" x14ac:dyDescent="0.2">
      <c r="A408" t="s">
        <v>341</v>
      </c>
      <c r="B408" t="s">
        <v>174</v>
      </c>
      <c r="C408" s="54" t="s">
        <v>903</v>
      </c>
      <c r="D408" s="61" t="s">
        <v>1412</v>
      </c>
      <c r="E408" s="62" t="s">
        <v>325</v>
      </c>
    </row>
    <row r="409" spans="1:5" x14ac:dyDescent="0.2">
      <c r="A409" t="s">
        <v>341</v>
      </c>
      <c r="B409" t="s">
        <v>175</v>
      </c>
      <c r="C409" s="54" t="s">
        <v>904</v>
      </c>
      <c r="D409" s="61" t="s">
        <v>1603</v>
      </c>
      <c r="E409" s="62" t="s">
        <v>1773</v>
      </c>
    </row>
    <row r="410" spans="1:5" x14ac:dyDescent="0.2">
      <c r="A410" t="s">
        <v>341</v>
      </c>
      <c r="B410" t="s">
        <v>348</v>
      </c>
      <c r="C410" s="54" t="s">
        <v>905</v>
      </c>
      <c r="D410" s="61" t="s">
        <v>412</v>
      </c>
    </row>
    <row r="411" spans="1:5" x14ac:dyDescent="0.2">
      <c r="A411" t="s">
        <v>341</v>
      </c>
      <c r="B411" t="s">
        <v>176</v>
      </c>
      <c r="C411" s="54" t="s">
        <v>906</v>
      </c>
      <c r="D411" s="61" t="s">
        <v>1413</v>
      </c>
      <c r="E411" s="62" t="s">
        <v>1379</v>
      </c>
    </row>
    <row r="412" spans="1:5" x14ac:dyDescent="0.2">
      <c r="A412" t="s">
        <v>341</v>
      </c>
      <c r="B412" t="s">
        <v>177</v>
      </c>
      <c r="C412" s="54" t="s">
        <v>907</v>
      </c>
      <c r="D412" s="61" t="s">
        <v>1414</v>
      </c>
      <c r="E412" s="62" t="s">
        <v>1118</v>
      </c>
    </row>
    <row r="413" spans="1:5" x14ac:dyDescent="0.2">
      <c r="A413" t="s">
        <v>341</v>
      </c>
      <c r="B413" t="s">
        <v>178</v>
      </c>
      <c r="C413" s="54" t="s">
        <v>908</v>
      </c>
      <c r="D413" s="61" t="s">
        <v>1604</v>
      </c>
      <c r="E413" s="62" t="s">
        <v>500</v>
      </c>
    </row>
    <row r="414" spans="1:5" x14ac:dyDescent="0.2">
      <c r="A414" t="s">
        <v>341</v>
      </c>
      <c r="B414" t="s">
        <v>179</v>
      </c>
      <c r="C414" s="54" t="s">
        <v>909</v>
      </c>
      <c r="D414" s="61" t="s">
        <v>1605</v>
      </c>
    </row>
    <row r="415" spans="1:5" x14ac:dyDescent="0.2">
      <c r="A415" t="s">
        <v>341</v>
      </c>
      <c r="B415" t="s">
        <v>180</v>
      </c>
      <c r="C415" s="54" t="s">
        <v>910</v>
      </c>
      <c r="D415" s="61" t="s">
        <v>1127</v>
      </c>
    </row>
    <row r="416" spans="1:5" x14ac:dyDescent="0.2">
      <c r="A416" t="s">
        <v>341</v>
      </c>
      <c r="B416" t="s">
        <v>181</v>
      </c>
      <c r="C416" s="54" t="s">
        <v>911</v>
      </c>
      <c r="D416" s="61" t="s">
        <v>413</v>
      </c>
    </row>
    <row r="417" spans="1:5" x14ac:dyDescent="0.2">
      <c r="A417" t="s">
        <v>341</v>
      </c>
      <c r="B417" t="s">
        <v>349</v>
      </c>
      <c r="C417" s="54" t="s">
        <v>912</v>
      </c>
      <c r="D417" s="61" t="s">
        <v>414</v>
      </c>
    </row>
    <row r="418" spans="1:5" x14ac:dyDescent="0.2">
      <c r="A418" t="s">
        <v>341</v>
      </c>
      <c r="B418" t="s">
        <v>182</v>
      </c>
      <c r="C418" s="54" t="s">
        <v>913</v>
      </c>
      <c r="D418" s="61" t="s">
        <v>1144</v>
      </c>
      <c r="E418" s="62" t="s">
        <v>400</v>
      </c>
    </row>
    <row r="419" spans="1:5" x14ac:dyDescent="0.2">
      <c r="A419" t="s">
        <v>341</v>
      </c>
      <c r="B419" t="s">
        <v>212</v>
      </c>
      <c r="D419" s="61" t="s">
        <v>415</v>
      </c>
    </row>
    <row r="420" spans="1:5" x14ac:dyDescent="0.2">
      <c r="A420" t="s">
        <v>341</v>
      </c>
      <c r="B420" t="s">
        <v>350</v>
      </c>
      <c r="D420" s="61" t="s">
        <v>416</v>
      </c>
    </row>
    <row r="421" spans="1:5" ht="19.5" x14ac:dyDescent="0.4">
      <c r="A421" t="s">
        <v>341</v>
      </c>
      <c r="B421" t="s">
        <v>183</v>
      </c>
      <c r="C421" s="53"/>
      <c r="D421" s="61" t="s">
        <v>1606</v>
      </c>
      <c r="E421" s="62" t="s">
        <v>85</v>
      </c>
    </row>
    <row r="422" spans="1:5" x14ac:dyDescent="0.2">
      <c r="A422" t="s">
        <v>341</v>
      </c>
      <c r="B422" t="s">
        <v>206</v>
      </c>
      <c r="C422" s="54" t="s">
        <v>914</v>
      </c>
      <c r="D422" s="61" t="s">
        <v>417</v>
      </c>
    </row>
    <row r="423" spans="1:5" x14ac:dyDescent="0.2">
      <c r="A423" t="s">
        <v>341</v>
      </c>
      <c r="B423" t="s">
        <v>207</v>
      </c>
      <c r="C423" s="54" t="s">
        <v>915</v>
      </c>
      <c r="D423" s="61" t="s">
        <v>418</v>
      </c>
    </row>
    <row r="424" spans="1:5" x14ac:dyDescent="0.2">
      <c r="A424" t="s">
        <v>341</v>
      </c>
      <c r="B424" t="s">
        <v>210</v>
      </c>
      <c r="C424" s="54" t="s">
        <v>916</v>
      </c>
      <c r="D424" s="61" t="s">
        <v>419</v>
      </c>
    </row>
    <row r="425" spans="1:5" x14ac:dyDescent="0.2">
      <c r="A425" t="s">
        <v>341</v>
      </c>
      <c r="B425" t="s">
        <v>351</v>
      </c>
      <c r="C425" s="54" t="s">
        <v>917</v>
      </c>
      <c r="D425" s="61" t="s">
        <v>420</v>
      </c>
    </row>
    <row r="426" spans="1:5" x14ac:dyDescent="0.2">
      <c r="A426" t="s">
        <v>341</v>
      </c>
      <c r="B426" t="s">
        <v>352</v>
      </c>
      <c r="C426" s="54" t="s">
        <v>918</v>
      </c>
      <c r="D426" s="61" t="s">
        <v>475</v>
      </c>
    </row>
    <row r="427" spans="1:5" x14ac:dyDescent="0.2">
      <c r="A427" t="s">
        <v>341</v>
      </c>
      <c r="B427" t="s">
        <v>353</v>
      </c>
      <c r="C427" s="54" t="s">
        <v>919</v>
      </c>
      <c r="D427" s="61" t="s">
        <v>476</v>
      </c>
    </row>
    <row r="428" spans="1:5" x14ac:dyDescent="0.2">
      <c r="A428" t="s">
        <v>341</v>
      </c>
      <c r="B428" t="s">
        <v>354</v>
      </c>
      <c r="C428" s="54" t="s">
        <v>920</v>
      </c>
      <c r="D428" s="61" t="s">
        <v>468</v>
      </c>
    </row>
    <row r="429" spans="1:5" x14ac:dyDescent="0.2">
      <c r="A429" t="s">
        <v>341</v>
      </c>
      <c r="B429" t="s">
        <v>355</v>
      </c>
      <c r="C429" s="54" t="s">
        <v>921</v>
      </c>
      <c r="D429" s="61" t="s">
        <v>469</v>
      </c>
    </row>
    <row r="430" spans="1:5" x14ac:dyDescent="0.2">
      <c r="A430" t="s">
        <v>341</v>
      </c>
      <c r="B430" t="s">
        <v>356</v>
      </c>
      <c r="C430" s="54" t="s">
        <v>922</v>
      </c>
      <c r="D430" s="61" t="s">
        <v>421</v>
      </c>
    </row>
    <row r="431" spans="1:5" x14ac:dyDescent="0.2">
      <c r="A431" t="s">
        <v>341</v>
      </c>
      <c r="B431" t="s">
        <v>357</v>
      </c>
      <c r="C431" s="54" t="s">
        <v>924</v>
      </c>
      <c r="D431" s="61" t="s">
        <v>422</v>
      </c>
    </row>
    <row r="432" spans="1:5" x14ac:dyDescent="0.2">
      <c r="A432" t="s">
        <v>341</v>
      </c>
      <c r="B432" t="s">
        <v>358</v>
      </c>
      <c r="C432" s="54" t="s">
        <v>925</v>
      </c>
      <c r="D432" s="61" t="s">
        <v>423</v>
      </c>
    </row>
    <row r="433" spans="1:4" x14ac:dyDescent="0.2">
      <c r="A433" t="s">
        <v>341</v>
      </c>
      <c r="B433" t="s">
        <v>359</v>
      </c>
      <c r="C433" s="54" t="s">
        <v>926</v>
      </c>
      <c r="D433" s="61" t="s">
        <v>424</v>
      </c>
    </row>
    <row r="434" spans="1:4" x14ac:dyDescent="0.2">
      <c r="A434" t="s">
        <v>341</v>
      </c>
      <c r="B434" t="s">
        <v>360</v>
      </c>
      <c r="C434" s="54" t="s">
        <v>927</v>
      </c>
      <c r="D434" s="61" t="s">
        <v>470</v>
      </c>
    </row>
    <row r="435" spans="1:4" x14ac:dyDescent="0.2">
      <c r="A435" t="s">
        <v>341</v>
      </c>
      <c r="B435" t="s">
        <v>361</v>
      </c>
      <c r="C435" s="54" t="s">
        <v>928</v>
      </c>
      <c r="D435" s="61" t="s">
        <v>471</v>
      </c>
    </row>
    <row r="436" spans="1:4" x14ac:dyDescent="0.2">
      <c r="A436" t="s">
        <v>341</v>
      </c>
      <c r="B436" t="s">
        <v>362</v>
      </c>
      <c r="C436" s="54" t="s">
        <v>929</v>
      </c>
      <c r="D436" s="61" t="s">
        <v>425</v>
      </c>
    </row>
    <row r="437" spans="1:4" x14ac:dyDescent="0.2">
      <c r="A437" t="s">
        <v>341</v>
      </c>
      <c r="B437" t="s">
        <v>363</v>
      </c>
      <c r="C437" s="54" t="s">
        <v>930</v>
      </c>
      <c r="D437" s="61" t="s">
        <v>426</v>
      </c>
    </row>
    <row r="438" spans="1:4" x14ac:dyDescent="0.2">
      <c r="A438" t="s">
        <v>341</v>
      </c>
      <c r="B438" t="s">
        <v>364</v>
      </c>
      <c r="C438" s="54" t="s">
        <v>931</v>
      </c>
      <c r="D438" s="61" t="s">
        <v>427</v>
      </c>
    </row>
    <row r="439" spans="1:4" x14ac:dyDescent="0.2">
      <c r="A439" t="s">
        <v>341</v>
      </c>
      <c r="B439" t="s">
        <v>365</v>
      </c>
      <c r="C439" s="54" t="s">
        <v>932</v>
      </c>
      <c r="D439" s="61" t="s">
        <v>428</v>
      </c>
    </row>
    <row r="440" spans="1:4" x14ac:dyDescent="0.2">
      <c r="A440" t="s">
        <v>341</v>
      </c>
      <c r="B440" t="s">
        <v>366</v>
      </c>
      <c r="C440" s="54" t="s">
        <v>933</v>
      </c>
      <c r="D440" s="61" t="s">
        <v>429</v>
      </c>
    </row>
    <row r="441" spans="1:4" x14ac:dyDescent="0.2">
      <c r="A441" t="s">
        <v>341</v>
      </c>
      <c r="B441" t="s">
        <v>367</v>
      </c>
      <c r="C441" s="54" t="s">
        <v>934</v>
      </c>
      <c r="D441" s="61" t="s">
        <v>430</v>
      </c>
    </row>
    <row r="442" spans="1:4" x14ac:dyDescent="0.2">
      <c r="A442" t="s">
        <v>341</v>
      </c>
      <c r="B442" t="s">
        <v>368</v>
      </c>
      <c r="C442" s="54" t="s">
        <v>935</v>
      </c>
      <c r="D442" s="61" t="s">
        <v>431</v>
      </c>
    </row>
    <row r="443" spans="1:4" x14ac:dyDescent="0.2">
      <c r="A443" t="s">
        <v>341</v>
      </c>
      <c r="B443" t="s">
        <v>369</v>
      </c>
      <c r="C443" s="54" t="s">
        <v>936</v>
      </c>
      <c r="D443" s="61" t="s">
        <v>432</v>
      </c>
    </row>
    <row r="444" spans="1:4" x14ac:dyDescent="0.2">
      <c r="A444" t="s">
        <v>341</v>
      </c>
      <c r="B444" t="s">
        <v>370</v>
      </c>
      <c r="C444" s="54" t="s">
        <v>937</v>
      </c>
      <c r="D444" s="61" t="s">
        <v>433</v>
      </c>
    </row>
    <row r="445" spans="1:4" x14ac:dyDescent="0.2">
      <c r="A445" t="s">
        <v>341</v>
      </c>
      <c r="B445" t="s">
        <v>371</v>
      </c>
      <c r="C445" s="54" t="s">
        <v>938</v>
      </c>
      <c r="D445" s="61" t="s">
        <v>434</v>
      </c>
    </row>
    <row r="446" spans="1:4" x14ac:dyDescent="0.2">
      <c r="A446" t="s">
        <v>341</v>
      </c>
      <c r="B446" t="s">
        <v>372</v>
      </c>
      <c r="C446" s="54" t="s">
        <v>939</v>
      </c>
      <c r="D446" s="61" t="s">
        <v>435</v>
      </c>
    </row>
    <row r="447" spans="1:4" x14ac:dyDescent="0.2">
      <c r="A447" t="s">
        <v>341</v>
      </c>
      <c r="B447" t="s">
        <v>373</v>
      </c>
      <c r="C447" s="54" t="s">
        <v>940</v>
      </c>
      <c r="D447" s="61" t="s">
        <v>436</v>
      </c>
    </row>
    <row r="448" spans="1:4" x14ac:dyDescent="0.2">
      <c r="A448" t="s">
        <v>341</v>
      </c>
      <c r="B448" t="s">
        <v>374</v>
      </c>
      <c r="C448" s="54" t="s">
        <v>941</v>
      </c>
      <c r="D448" s="61" t="s">
        <v>437</v>
      </c>
    </row>
    <row r="449" spans="1:4" x14ac:dyDescent="0.2">
      <c r="A449" t="s">
        <v>341</v>
      </c>
      <c r="B449" t="s">
        <v>375</v>
      </c>
      <c r="C449" s="54" t="s">
        <v>942</v>
      </c>
      <c r="D449" s="61" t="s">
        <v>438</v>
      </c>
    </row>
    <row r="450" spans="1:4" x14ac:dyDescent="0.2">
      <c r="A450" t="s">
        <v>341</v>
      </c>
      <c r="B450" t="s">
        <v>376</v>
      </c>
      <c r="C450" s="54" t="s">
        <v>943</v>
      </c>
      <c r="D450" s="61" t="s">
        <v>439</v>
      </c>
    </row>
    <row r="451" spans="1:4" x14ac:dyDescent="0.2">
      <c r="A451" t="s">
        <v>341</v>
      </c>
      <c r="B451" t="s">
        <v>377</v>
      </c>
      <c r="C451" s="54" t="s">
        <v>944</v>
      </c>
      <c r="D451" s="61" t="s">
        <v>440</v>
      </c>
    </row>
    <row r="452" spans="1:4" x14ac:dyDescent="0.2">
      <c r="A452" t="s">
        <v>341</v>
      </c>
      <c r="B452" t="s">
        <v>378</v>
      </c>
      <c r="C452" s="54" t="s">
        <v>945</v>
      </c>
      <c r="D452" s="61" t="s">
        <v>441</v>
      </c>
    </row>
    <row r="453" spans="1:4" x14ac:dyDescent="0.2">
      <c r="A453" t="s">
        <v>341</v>
      </c>
      <c r="B453" t="s">
        <v>379</v>
      </c>
      <c r="C453" s="54" t="s">
        <v>946</v>
      </c>
      <c r="D453" s="61" t="s">
        <v>442</v>
      </c>
    </row>
    <row r="454" spans="1:4" x14ac:dyDescent="0.2">
      <c r="A454" t="s">
        <v>341</v>
      </c>
      <c r="B454" t="s">
        <v>380</v>
      </c>
      <c r="C454" s="54" t="s">
        <v>947</v>
      </c>
      <c r="D454" s="61" t="s">
        <v>443</v>
      </c>
    </row>
    <row r="455" spans="1:4" x14ac:dyDescent="0.2">
      <c r="A455" t="s">
        <v>341</v>
      </c>
      <c r="B455" t="s">
        <v>381</v>
      </c>
      <c r="C455" s="54" t="s">
        <v>948</v>
      </c>
      <c r="D455" s="61" t="s">
        <v>444</v>
      </c>
    </row>
    <row r="456" spans="1:4" x14ac:dyDescent="0.2">
      <c r="A456" t="s">
        <v>341</v>
      </c>
      <c r="B456" t="s">
        <v>382</v>
      </c>
      <c r="C456" s="54" t="s">
        <v>949</v>
      </c>
      <c r="D456" s="61" t="s">
        <v>445</v>
      </c>
    </row>
    <row r="457" spans="1:4" x14ac:dyDescent="0.2">
      <c r="A457" t="s">
        <v>341</v>
      </c>
      <c r="B457" t="s">
        <v>383</v>
      </c>
      <c r="C457" s="54" t="s">
        <v>950</v>
      </c>
      <c r="D457" s="61" t="s">
        <v>446</v>
      </c>
    </row>
    <row r="458" spans="1:4" x14ac:dyDescent="0.2">
      <c r="A458" t="s">
        <v>341</v>
      </c>
      <c r="B458" t="s">
        <v>384</v>
      </c>
      <c r="C458" s="54" t="s">
        <v>951</v>
      </c>
      <c r="D458" s="61" t="s">
        <v>447</v>
      </c>
    </row>
    <row r="459" spans="1:4" x14ac:dyDescent="0.2">
      <c r="A459" t="s">
        <v>341</v>
      </c>
      <c r="B459" t="s">
        <v>385</v>
      </c>
      <c r="C459" s="54" t="s">
        <v>952</v>
      </c>
      <c r="D459" s="61" t="s">
        <v>448</v>
      </c>
    </row>
    <row r="460" spans="1:4" x14ac:dyDescent="0.2">
      <c r="A460" t="s">
        <v>341</v>
      </c>
      <c r="B460" t="s">
        <v>386</v>
      </c>
      <c r="C460" s="54" t="s">
        <v>953</v>
      </c>
      <c r="D460" s="61" t="s">
        <v>449</v>
      </c>
    </row>
    <row r="461" spans="1:4" x14ac:dyDescent="0.2">
      <c r="A461" t="s">
        <v>341</v>
      </c>
      <c r="B461" t="s">
        <v>387</v>
      </c>
      <c r="C461" s="54" t="s">
        <v>954</v>
      </c>
      <c r="D461" s="61" t="s">
        <v>450</v>
      </c>
    </row>
    <row r="462" spans="1:4" x14ac:dyDescent="0.2">
      <c r="A462" t="s">
        <v>341</v>
      </c>
      <c r="B462" t="s">
        <v>388</v>
      </c>
      <c r="C462" s="54" t="s">
        <v>955</v>
      </c>
      <c r="D462" s="61" t="s">
        <v>451</v>
      </c>
    </row>
    <row r="463" spans="1:4" x14ac:dyDescent="0.2">
      <c r="A463" t="s">
        <v>341</v>
      </c>
      <c r="B463" t="s">
        <v>389</v>
      </c>
      <c r="C463" s="54" t="s">
        <v>956</v>
      </c>
      <c r="D463" s="61" t="s">
        <v>452</v>
      </c>
    </row>
    <row r="464" spans="1:4" x14ac:dyDescent="0.2">
      <c r="A464" t="s">
        <v>341</v>
      </c>
      <c r="B464" t="s">
        <v>390</v>
      </c>
      <c r="C464" s="54" t="s">
        <v>957</v>
      </c>
      <c r="D464" s="61" t="s">
        <v>453</v>
      </c>
    </row>
    <row r="465" spans="1:5" x14ac:dyDescent="0.2">
      <c r="A465" t="s">
        <v>341</v>
      </c>
      <c r="B465" t="s">
        <v>391</v>
      </c>
      <c r="C465" s="54" t="s">
        <v>958</v>
      </c>
      <c r="D465" s="61" t="s">
        <v>576</v>
      </c>
      <c r="E465" s="62" t="s">
        <v>345</v>
      </c>
    </row>
    <row r="466" spans="1:5" x14ac:dyDescent="0.2">
      <c r="A466" t="s">
        <v>341</v>
      </c>
      <c r="B466" t="s">
        <v>186</v>
      </c>
      <c r="C466" s="54" t="s">
        <v>959</v>
      </c>
      <c r="D466" s="61" t="s">
        <v>1145</v>
      </c>
      <c r="E466" s="62" t="s">
        <v>505</v>
      </c>
    </row>
    <row r="467" spans="1:5" x14ac:dyDescent="0.2">
      <c r="A467" t="s">
        <v>341</v>
      </c>
      <c r="B467" t="s">
        <v>187</v>
      </c>
      <c r="C467" s="54" t="s">
        <v>960</v>
      </c>
      <c r="D467" s="61" t="s">
        <v>1607</v>
      </c>
      <c r="E467" s="62" t="s">
        <v>1181</v>
      </c>
    </row>
    <row r="468" spans="1:5" x14ac:dyDescent="0.2">
      <c r="A468" t="s">
        <v>341</v>
      </c>
      <c r="B468" t="s">
        <v>188</v>
      </c>
      <c r="C468" s="54" t="s">
        <v>961</v>
      </c>
      <c r="D468" s="61" t="s">
        <v>1415</v>
      </c>
      <c r="E468" s="62" t="s">
        <v>1351</v>
      </c>
    </row>
    <row r="469" spans="1:5" x14ac:dyDescent="0.2">
      <c r="A469" t="s">
        <v>341</v>
      </c>
      <c r="B469" t="s">
        <v>189</v>
      </c>
      <c r="C469" s="54" t="s">
        <v>962</v>
      </c>
      <c r="D469" s="61" t="s">
        <v>454</v>
      </c>
    </row>
    <row r="470" spans="1:5" x14ac:dyDescent="0.2">
      <c r="A470" t="s">
        <v>341</v>
      </c>
      <c r="B470" t="s">
        <v>209</v>
      </c>
      <c r="C470" s="54" t="s">
        <v>963</v>
      </c>
      <c r="D470" s="61" t="s">
        <v>455</v>
      </c>
    </row>
    <row r="471" spans="1:5" x14ac:dyDescent="0.2">
      <c r="A471" t="s">
        <v>341</v>
      </c>
      <c r="B471" t="s">
        <v>392</v>
      </c>
      <c r="C471" s="54" t="s">
        <v>964</v>
      </c>
      <c r="D471" s="61" t="s">
        <v>456</v>
      </c>
    </row>
    <row r="472" spans="1:5" x14ac:dyDescent="0.2">
      <c r="A472" t="s">
        <v>341</v>
      </c>
      <c r="B472" t="s">
        <v>190</v>
      </c>
      <c r="C472" s="54" t="s">
        <v>965</v>
      </c>
      <c r="D472" s="61" t="s">
        <v>1608</v>
      </c>
      <c r="E472" s="62" t="s">
        <v>1277</v>
      </c>
    </row>
    <row r="473" spans="1:5" x14ac:dyDescent="0.2">
      <c r="A473" t="s">
        <v>341</v>
      </c>
      <c r="B473" t="s">
        <v>191</v>
      </c>
      <c r="C473" s="54" t="s">
        <v>966</v>
      </c>
      <c r="D473" s="61" t="s">
        <v>1609</v>
      </c>
      <c r="E473" s="62" t="s">
        <v>499</v>
      </c>
    </row>
    <row r="474" spans="1:5" x14ac:dyDescent="0.2">
      <c r="A474" t="s">
        <v>341</v>
      </c>
      <c r="B474" t="s">
        <v>192</v>
      </c>
      <c r="C474" s="54" t="s">
        <v>967</v>
      </c>
      <c r="D474" s="61" t="s">
        <v>1416</v>
      </c>
      <c r="E474" s="62" t="s">
        <v>1278</v>
      </c>
    </row>
    <row r="475" spans="1:5" x14ac:dyDescent="0.2">
      <c r="A475" t="s">
        <v>341</v>
      </c>
      <c r="B475" t="s">
        <v>193</v>
      </c>
      <c r="C475" s="54" t="s">
        <v>968</v>
      </c>
      <c r="D475" s="61" t="s">
        <v>1610</v>
      </c>
      <c r="E475" s="62" t="s">
        <v>322</v>
      </c>
    </row>
    <row r="476" spans="1:5" x14ac:dyDescent="0.2">
      <c r="A476" t="s">
        <v>341</v>
      </c>
      <c r="B476" t="s">
        <v>194</v>
      </c>
      <c r="C476" s="54" t="s">
        <v>969</v>
      </c>
      <c r="D476" s="61" t="s">
        <v>1417</v>
      </c>
      <c r="E476" s="62" t="s">
        <v>325</v>
      </c>
    </row>
    <row r="477" spans="1:5" x14ac:dyDescent="0.2">
      <c r="A477" t="s">
        <v>341</v>
      </c>
      <c r="B477" t="s">
        <v>195</v>
      </c>
      <c r="C477" s="54" t="s">
        <v>970</v>
      </c>
      <c r="D477" s="61" t="s">
        <v>1611</v>
      </c>
      <c r="E477" s="62" t="s">
        <v>1773</v>
      </c>
    </row>
    <row r="478" spans="1:5" x14ac:dyDescent="0.2">
      <c r="A478" t="s">
        <v>341</v>
      </c>
      <c r="B478" t="s">
        <v>393</v>
      </c>
      <c r="C478" s="54" t="s">
        <v>971</v>
      </c>
      <c r="D478" s="61" t="s">
        <v>457</v>
      </c>
    </row>
    <row r="479" spans="1:5" x14ac:dyDescent="0.2">
      <c r="A479" t="s">
        <v>341</v>
      </c>
      <c r="B479" t="s">
        <v>196</v>
      </c>
      <c r="D479" s="61" t="s">
        <v>1418</v>
      </c>
      <c r="E479" s="62" t="s">
        <v>1379</v>
      </c>
    </row>
    <row r="480" spans="1:5" x14ac:dyDescent="0.2">
      <c r="A480" t="s">
        <v>341</v>
      </c>
      <c r="B480" t="s">
        <v>197</v>
      </c>
      <c r="D480" s="61" t="s">
        <v>1419</v>
      </c>
      <c r="E480" s="62" t="s">
        <v>1118</v>
      </c>
    </row>
    <row r="481" spans="1:5" ht="19.5" x14ac:dyDescent="0.4">
      <c r="A481" t="s">
        <v>341</v>
      </c>
      <c r="B481" t="s">
        <v>198</v>
      </c>
      <c r="C481" s="53"/>
      <c r="D481" s="61" t="s">
        <v>1612</v>
      </c>
      <c r="E481" s="62" t="s">
        <v>500</v>
      </c>
    </row>
    <row r="482" spans="1:5" x14ac:dyDescent="0.2">
      <c r="A482" t="s">
        <v>341</v>
      </c>
      <c r="B482" t="s">
        <v>199</v>
      </c>
      <c r="C482" s="54" t="s">
        <v>972</v>
      </c>
      <c r="D482" s="61" t="s">
        <v>1613</v>
      </c>
    </row>
    <row r="483" spans="1:5" x14ac:dyDescent="0.2">
      <c r="A483" t="s">
        <v>341</v>
      </c>
      <c r="B483" t="s">
        <v>200</v>
      </c>
      <c r="C483" s="54" t="s">
        <v>973</v>
      </c>
      <c r="D483" s="61" t="s">
        <v>1128</v>
      </c>
    </row>
    <row r="484" spans="1:5" x14ac:dyDescent="0.2">
      <c r="A484" t="s">
        <v>341</v>
      </c>
      <c r="B484" t="s">
        <v>203</v>
      </c>
      <c r="C484" s="54" t="s">
        <v>974</v>
      </c>
      <c r="D484" s="61" t="s">
        <v>458</v>
      </c>
    </row>
    <row r="485" spans="1:5" x14ac:dyDescent="0.2">
      <c r="A485" t="s">
        <v>341</v>
      </c>
      <c r="B485" t="s">
        <v>394</v>
      </c>
      <c r="C485" s="54" t="s">
        <v>975</v>
      </c>
      <c r="D485" s="61" t="s">
        <v>459</v>
      </c>
    </row>
    <row r="486" spans="1:5" x14ac:dyDescent="0.2">
      <c r="A486" t="s">
        <v>341</v>
      </c>
      <c r="B486" t="s">
        <v>201</v>
      </c>
      <c r="C486" s="54" t="s">
        <v>976</v>
      </c>
      <c r="D486" s="61" t="s">
        <v>1146</v>
      </c>
      <c r="E486" s="62" t="s">
        <v>400</v>
      </c>
    </row>
    <row r="487" spans="1:5" x14ac:dyDescent="0.2">
      <c r="A487" t="s">
        <v>341</v>
      </c>
      <c r="B487" t="s">
        <v>213</v>
      </c>
      <c r="C487" s="54" t="s">
        <v>977</v>
      </c>
      <c r="D487" s="61" t="s">
        <v>460</v>
      </c>
    </row>
    <row r="488" spans="1:5" x14ac:dyDescent="0.2">
      <c r="A488" t="s">
        <v>341</v>
      </c>
      <c r="B488" t="s">
        <v>395</v>
      </c>
      <c r="C488" s="54" t="s">
        <v>978</v>
      </c>
      <c r="D488" s="61" t="s">
        <v>461</v>
      </c>
    </row>
    <row r="489" spans="1:5" x14ac:dyDescent="0.2">
      <c r="A489" t="s">
        <v>341</v>
      </c>
      <c r="B489" t="s">
        <v>202</v>
      </c>
      <c r="C489" s="54" t="s">
        <v>979</v>
      </c>
      <c r="D489" s="61" t="s">
        <v>1614</v>
      </c>
      <c r="E489" s="62" t="s">
        <v>85</v>
      </c>
    </row>
    <row r="490" spans="1:5" x14ac:dyDescent="0.2">
      <c r="A490" t="s">
        <v>341</v>
      </c>
      <c r="B490" t="s">
        <v>204</v>
      </c>
      <c r="C490" s="54" t="s">
        <v>980</v>
      </c>
      <c r="D490" s="61" t="s">
        <v>462</v>
      </c>
    </row>
    <row r="491" spans="1:5" x14ac:dyDescent="0.2">
      <c r="A491" t="s">
        <v>341</v>
      </c>
      <c r="B491" t="s">
        <v>205</v>
      </c>
      <c r="C491" s="54" t="s">
        <v>981</v>
      </c>
      <c r="D491" s="61" t="s">
        <v>463</v>
      </c>
    </row>
    <row r="492" spans="1:5" x14ac:dyDescent="0.2">
      <c r="A492" t="s">
        <v>341</v>
      </c>
      <c r="B492" t="s">
        <v>396</v>
      </c>
      <c r="C492" s="54" t="s">
        <v>982</v>
      </c>
      <c r="D492" s="61" t="s">
        <v>464</v>
      </c>
    </row>
    <row r="493" spans="1:5" x14ac:dyDescent="0.2">
      <c r="A493" t="s">
        <v>341</v>
      </c>
      <c r="B493" t="s">
        <v>397</v>
      </c>
      <c r="C493" s="54" t="s">
        <v>983</v>
      </c>
      <c r="D493" s="61" t="s">
        <v>465</v>
      </c>
    </row>
    <row r="494" spans="1:5" x14ac:dyDescent="0.2">
      <c r="A494" t="s">
        <v>341</v>
      </c>
      <c r="B494" t="s">
        <v>398</v>
      </c>
      <c r="C494" s="54" t="s">
        <v>984</v>
      </c>
      <c r="D494" s="61" t="s">
        <v>1548</v>
      </c>
      <c r="E494" s="62" t="s">
        <v>1771</v>
      </c>
    </row>
    <row r="495" spans="1:5" x14ac:dyDescent="0.2">
      <c r="A495" t="s">
        <v>341</v>
      </c>
      <c r="B495" t="s">
        <v>399</v>
      </c>
      <c r="C495" s="54" t="s">
        <v>985</v>
      </c>
      <c r="D495" s="61" t="s">
        <v>1615</v>
      </c>
      <c r="E495" s="64">
        <v>0.6580555555555555</v>
      </c>
    </row>
    <row r="496" spans="1:5" x14ac:dyDescent="0.2">
      <c r="A496" t="s">
        <v>310</v>
      </c>
      <c r="B496" t="s">
        <v>184</v>
      </c>
      <c r="C496" s="54" t="s">
        <v>986</v>
      </c>
      <c r="D496" s="61" t="s">
        <v>1420</v>
      </c>
      <c r="E496" s="62" t="s">
        <v>1163</v>
      </c>
    </row>
    <row r="497" spans="1:5" x14ac:dyDescent="0.2">
      <c r="A497" t="s">
        <v>310</v>
      </c>
      <c r="B497" t="s">
        <v>166</v>
      </c>
      <c r="C497" s="54" t="s">
        <v>987</v>
      </c>
      <c r="D497" s="61" t="s">
        <v>1421</v>
      </c>
      <c r="E497" s="62" t="s">
        <v>1362</v>
      </c>
    </row>
    <row r="498" spans="1:5" x14ac:dyDescent="0.2">
      <c r="A498" t="s">
        <v>310</v>
      </c>
      <c r="B498" t="s">
        <v>167</v>
      </c>
      <c r="C498" s="54" t="s">
        <v>988</v>
      </c>
      <c r="D498" s="61" t="s">
        <v>1203</v>
      </c>
      <c r="E498" s="62" t="s">
        <v>401</v>
      </c>
    </row>
    <row r="499" spans="1:5" x14ac:dyDescent="0.2">
      <c r="A499" t="s">
        <v>310</v>
      </c>
      <c r="B499" t="s">
        <v>168</v>
      </c>
      <c r="C499" s="54" t="s">
        <v>989</v>
      </c>
      <c r="D499" s="61" t="s">
        <v>1147</v>
      </c>
      <c r="E499" s="62" t="s">
        <v>401</v>
      </c>
    </row>
    <row r="500" spans="1:5" x14ac:dyDescent="0.2">
      <c r="A500" t="s">
        <v>310</v>
      </c>
      <c r="B500" t="s">
        <v>169</v>
      </c>
      <c r="C500" s="54" t="s">
        <v>990</v>
      </c>
      <c r="D500" s="61" t="s">
        <v>409</v>
      </c>
    </row>
    <row r="501" spans="1:5" x14ac:dyDescent="0.2">
      <c r="A501" t="s">
        <v>310</v>
      </c>
      <c r="B501" t="s">
        <v>208</v>
      </c>
      <c r="C501" s="54" t="s">
        <v>991</v>
      </c>
      <c r="D501" s="61" t="s">
        <v>410</v>
      </c>
    </row>
    <row r="502" spans="1:5" x14ac:dyDescent="0.2">
      <c r="A502" t="s">
        <v>310</v>
      </c>
      <c r="B502" t="s">
        <v>347</v>
      </c>
      <c r="C502" s="54" t="s">
        <v>992</v>
      </c>
      <c r="D502" s="61" t="s">
        <v>411</v>
      </c>
    </row>
    <row r="503" spans="1:5" x14ac:dyDescent="0.2">
      <c r="A503" t="s">
        <v>310</v>
      </c>
      <c r="B503" t="s">
        <v>170</v>
      </c>
      <c r="C503" s="54" t="s">
        <v>993</v>
      </c>
      <c r="D503" s="61" t="s">
        <v>1616</v>
      </c>
      <c r="E503" s="62" t="s">
        <v>218</v>
      </c>
    </row>
    <row r="504" spans="1:5" x14ac:dyDescent="0.2">
      <c r="A504" t="s">
        <v>310</v>
      </c>
      <c r="B504" t="s">
        <v>171</v>
      </c>
      <c r="C504" s="54" t="s">
        <v>994</v>
      </c>
      <c r="D504" s="61" t="s">
        <v>1617</v>
      </c>
      <c r="E504" s="62" t="s">
        <v>1279</v>
      </c>
    </row>
    <row r="505" spans="1:5" x14ac:dyDescent="0.2">
      <c r="A505" t="s">
        <v>310</v>
      </c>
      <c r="B505" t="s">
        <v>172</v>
      </c>
      <c r="C505" s="54" t="s">
        <v>995</v>
      </c>
      <c r="D505" s="61" t="s">
        <v>1618</v>
      </c>
      <c r="E505" s="62" t="s">
        <v>323</v>
      </c>
    </row>
    <row r="506" spans="1:5" x14ac:dyDescent="0.2">
      <c r="A506" t="s">
        <v>310</v>
      </c>
      <c r="B506" t="s">
        <v>173</v>
      </c>
      <c r="C506" s="54" t="s">
        <v>996</v>
      </c>
      <c r="D506" s="61" t="s">
        <v>1619</v>
      </c>
      <c r="E506" s="62" t="s">
        <v>481</v>
      </c>
    </row>
    <row r="507" spans="1:5" x14ac:dyDescent="0.2">
      <c r="A507" t="s">
        <v>310</v>
      </c>
      <c r="B507" t="s">
        <v>174</v>
      </c>
      <c r="C507" s="54" t="s">
        <v>997</v>
      </c>
      <c r="D507" s="61" t="s">
        <v>466</v>
      </c>
    </row>
    <row r="508" spans="1:5" x14ac:dyDescent="0.2">
      <c r="A508" t="s">
        <v>310</v>
      </c>
      <c r="B508" t="s">
        <v>175</v>
      </c>
      <c r="C508" s="54" t="s">
        <v>998</v>
      </c>
      <c r="D508" s="61" t="s">
        <v>467</v>
      </c>
    </row>
    <row r="509" spans="1:5" x14ac:dyDescent="0.2">
      <c r="A509" t="s">
        <v>310</v>
      </c>
      <c r="B509" t="s">
        <v>348</v>
      </c>
      <c r="C509" s="54" t="s">
        <v>999</v>
      </c>
      <c r="D509" s="61" t="s">
        <v>412</v>
      </c>
    </row>
    <row r="510" spans="1:5" x14ac:dyDescent="0.2">
      <c r="A510" t="s">
        <v>310</v>
      </c>
      <c r="B510" t="s">
        <v>176</v>
      </c>
      <c r="C510" s="54" t="s">
        <v>1000</v>
      </c>
      <c r="D510" s="61" t="s">
        <v>1620</v>
      </c>
      <c r="E510" s="62" t="s">
        <v>160</v>
      </c>
    </row>
    <row r="511" spans="1:5" x14ac:dyDescent="0.2">
      <c r="A511" t="s">
        <v>310</v>
      </c>
      <c r="B511" t="s">
        <v>177</v>
      </c>
      <c r="C511" s="54" t="s">
        <v>1001</v>
      </c>
      <c r="D511" s="61" t="s">
        <v>1621</v>
      </c>
      <c r="E511" s="62" t="s">
        <v>235</v>
      </c>
    </row>
    <row r="512" spans="1:5" x14ac:dyDescent="0.2">
      <c r="A512" t="s">
        <v>310</v>
      </c>
      <c r="B512" t="s">
        <v>178</v>
      </c>
      <c r="C512" s="54" t="s">
        <v>1002</v>
      </c>
      <c r="D512" s="61" t="s">
        <v>1422</v>
      </c>
      <c r="E512" s="62" t="s">
        <v>329</v>
      </c>
    </row>
    <row r="513" spans="1:5" x14ac:dyDescent="0.2">
      <c r="A513" t="s">
        <v>310</v>
      </c>
      <c r="B513" t="s">
        <v>179</v>
      </c>
      <c r="C513" s="54" t="s">
        <v>1003</v>
      </c>
      <c r="D513" s="61" t="s">
        <v>1255</v>
      </c>
      <c r="E513" s="62" t="s">
        <v>1172</v>
      </c>
    </row>
    <row r="514" spans="1:5" x14ac:dyDescent="0.2">
      <c r="A514" t="s">
        <v>310</v>
      </c>
      <c r="B514" t="s">
        <v>180</v>
      </c>
      <c r="C514" s="54" t="s">
        <v>1004</v>
      </c>
      <c r="D514" s="61" t="s">
        <v>1127</v>
      </c>
    </row>
    <row r="515" spans="1:5" x14ac:dyDescent="0.2">
      <c r="A515" t="s">
        <v>310</v>
      </c>
      <c r="B515" t="s">
        <v>181</v>
      </c>
      <c r="C515" s="54" t="s">
        <v>1005</v>
      </c>
      <c r="D515" s="61" t="s">
        <v>413</v>
      </c>
    </row>
    <row r="516" spans="1:5" x14ac:dyDescent="0.2">
      <c r="A516" t="s">
        <v>310</v>
      </c>
      <c r="B516" t="s">
        <v>349</v>
      </c>
      <c r="C516" s="54" t="s">
        <v>1006</v>
      </c>
      <c r="D516" s="61" t="s">
        <v>414</v>
      </c>
    </row>
    <row r="517" spans="1:5" x14ac:dyDescent="0.2">
      <c r="A517" t="s">
        <v>310</v>
      </c>
      <c r="B517" t="s">
        <v>182</v>
      </c>
      <c r="C517" s="54" t="s">
        <v>1007</v>
      </c>
      <c r="D517" s="61" t="s">
        <v>1622</v>
      </c>
      <c r="E517" s="62" t="s">
        <v>1774</v>
      </c>
    </row>
    <row r="518" spans="1:5" x14ac:dyDescent="0.2">
      <c r="A518" t="s">
        <v>310</v>
      </c>
      <c r="B518" t="s">
        <v>212</v>
      </c>
      <c r="C518" s="54" t="s">
        <v>1008</v>
      </c>
      <c r="D518" s="61" t="s">
        <v>1623</v>
      </c>
      <c r="E518" s="62" t="s">
        <v>1183</v>
      </c>
    </row>
    <row r="519" spans="1:5" x14ac:dyDescent="0.2">
      <c r="A519" t="s">
        <v>310</v>
      </c>
      <c r="B519" t="s">
        <v>350</v>
      </c>
      <c r="C519" s="54" t="s">
        <v>1009</v>
      </c>
      <c r="D519" s="61" t="s">
        <v>1624</v>
      </c>
      <c r="E519" s="62" t="s">
        <v>1386</v>
      </c>
    </row>
    <row r="520" spans="1:5" x14ac:dyDescent="0.2">
      <c r="A520" t="s">
        <v>310</v>
      </c>
      <c r="B520" t="s">
        <v>183</v>
      </c>
      <c r="C520" s="54" t="s">
        <v>1010</v>
      </c>
      <c r="D520" s="61" t="s">
        <v>1625</v>
      </c>
      <c r="E520" s="62" t="s">
        <v>101</v>
      </c>
    </row>
    <row r="521" spans="1:5" x14ac:dyDescent="0.2">
      <c r="A521" t="s">
        <v>310</v>
      </c>
      <c r="B521" t="s">
        <v>206</v>
      </c>
      <c r="C521" s="54" t="s">
        <v>1011</v>
      </c>
      <c r="D521" s="61" t="s">
        <v>417</v>
      </c>
    </row>
    <row r="522" spans="1:5" x14ac:dyDescent="0.2">
      <c r="A522" t="s">
        <v>310</v>
      </c>
      <c r="B522" t="s">
        <v>207</v>
      </c>
      <c r="C522" s="54" t="s">
        <v>1012</v>
      </c>
      <c r="D522" s="61" t="s">
        <v>418</v>
      </c>
    </row>
    <row r="523" spans="1:5" x14ac:dyDescent="0.2">
      <c r="A523" t="s">
        <v>310</v>
      </c>
      <c r="B523" t="s">
        <v>210</v>
      </c>
      <c r="C523" s="54" t="s">
        <v>1013</v>
      </c>
      <c r="D523" s="61" t="s">
        <v>419</v>
      </c>
    </row>
    <row r="524" spans="1:5" x14ac:dyDescent="0.2">
      <c r="A524" t="s">
        <v>310</v>
      </c>
      <c r="B524" t="s">
        <v>351</v>
      </c>
      <c r="C524" s="54" t="s">
        <v>1014</v>
      </c>
      <c r="D524" s="61" t="s">
        <v>420</v>
      </c>
    </row>
    <row r="525" spans="1:5" x14ac:dyDescent="0.2">
      <c r="A525" t="s">
        <v>310</v>
      </c>
      <c r="B525" t="s">
        <v>352</v>
      </c>
      <c r="C525" s="54" t="s">
        <v>1015</v>
      </c>
      <c r="D525" s="61" t="s">
        <v>1626</v>
      </c>
      <c r="E525" s="62" t="s">
        <v>1775</v>
      </c>
    </row>
    <row r="526" spans="1:5" x14ac:dyDescent="0.2">
      <c r="A526" t="s">
        <v>310</v>
      </c>
      <c r="B526" t="s">
        <v>353</v>
      </c>
      <c r="C526" s="54" t="s">
        <v>1016</v>
      </c>
      <c r="D526" s="61" t="s">
        <v>1627</v>
      </c>
      <c r="E526" s="62" t="s">
        <v>1774</v>
      </c>
    </row>
    <row r="527" spans="1:5" x14ac:dyDescent="0.2">
      <c r="A527" t="s">
        <v>310</v>
      </c>
      <c r="B527" t="s">
        <v>354</v>
      </c>
      <c r="C527" s="54" t="s">
        <v>1017</v>
      </c>
      <c r="D527" s="61" t="s">
        <v>1628</v>
      </c>
      <c r="E527" s="62" t="s">
        <v>1183</v>
      </c>
    </row>
    <row r="528" spans="1:5" x14ac:dyDescent="0.2">
      <c r="A528" t="s">
        <v>310</v>
      </c>
      <c r="B528" t="s">
        <v>355</v>
      </c>
      <c r="C528" s="54" t="s">
        <v>1018</v>
      </c>
      <c r="D528" s="61" t="s">
        <v>1629</v>
      </c>
      <c r="E528" s="62" t="s">
        <v>1386</v>
      </c>
    </row>
    <row r="529" spans="1:4" x14ac:dyDescent="0.2">
      <c r="A529" t="s">
        <v>310</v>
      </c>
      <c r="B529" t="s">
        <v>356</v>
      </c>
      <c r="C529" s="54" t="s">
        <v>1019</v>
      </c>
      <c r="D529" s="61" t="s">
        <v>421</v>
      </c>
    </row>
    <row r="530" spans="1:4" x14ac:dyDescent="0.2">
      <c r="A530" t="s">
        <v>310</v>
      </c>
      <c r="B530" t="s">
        <v>357</v>
      </c>
      <c r="C530" s="54" t="s">
        <v>1020</v>
      </c>
      <c r="D530" s="61" t="s">
        <v>422</v>
      </c>
    </row>
    <row r="531" spans="1:4" x14ac:dyDescent="0.2">
      <c r="A531" t="s">
        <v>310</v>
      </c>
      <c r="B531" t="s">
        <v>358</v>
      </c>
      <c r="C531" s="54" t="s">
        <v>1021</v>
      </c>
      <c r="D531" s="61" t="s">
        <v>423</v>
      </c>
    </row>
    <row r="532" spans="1:4" x14ac:dyDescent="0.2">
      <c r="A532" t="s">
        <v>310</v>
      </c>
      <c r="B532" t="s">
        <v>359</v>
      </c>
      <c r="C532" s="54" t="s">
        <v>1022</v>
      </c>
      <c r="D532" s="61" t="s">
        <v>424</v>
      </c>
    </row>
    <row r="533" spans="1:4" x14ac:dyDescent="0.2">
      <c r="A533" t="s">
        <v>310</v>
      </c>
      <c r="B533" t="s">
        <v>360</v>
      </c>
      <c r="C533" s="54" t="s">
        <v>1023</v>
      </c>
      <c r="D533" s="61" t="s">
        <v>470</v>
      </c>
    </row>
    <row r="534" spans="1:4" x14ac:dyDescent="0.2">
      <c r="A534" t="s">
        <v>310</v>
      </c>
      <c r="B534" t="s">
        <v>361</v>
      </c>
      <c r="C534" s="54" t="s">
        <v>1024</v>
      </c>
      <c r="D534" s="61" t="s">
        <v>471</v>
      </c>
    </row>
    <row r="535" spans="1:4" x14ac:dyDescent="0.2">
      <c r="A535" t="s">
        <v>310</v>
      </c>
      <c r="B535" t="s">
        <v>362</v>
      </c>
      <c r="C535" s="54" t="s">
        <v>1025</v>
      </c>
      <c r="D535" s="61" t="s">
        <v>425</v>
      </c>
    </row>
    <row r="536" spans="1:4" x14ac:dyDescent="0.2">
      <c r="A536" t="s">
        <v>310</v>
      </c>
      <c r="B536" t="s">
        <v>363</v>
      </c>
      <c r="C536" s="54" t="s">
        <v>1026</v>
      </c>
      <c r="D536" s="61" t="s">
        <v>426</v>
      </c>
    </row>
    <row r="537" spans="1:4" x14ac:dyDescent="0.2">
      <c r="A537" t="s">
        <v>310</v>
      </c>
      <c r="B537" t="s">
        <v>364</v>
      </c>
      <c r="C537" s="54" t="s">
        <v>1027</v>
      </c>
      <c r="D537" s="61" t="s">
        <v>427</v>
      </c>
    </row>
    <row r="538" spans="1:4" x14ac:dyDescent="0.2">
      <c r="A538" t="s">
        <v>310</v>
      </c>
      <c r="B538" t="s">
        <v>365</v>
      </c>
      <c r="C538" s="54" t="s">
        <v>1028</v>
      </c>
      <c r="D538" s="61" t="s">
        <v>428</v>
      </c>
    </row>
    <row r="539" spans="1:4" x14ac:dyDescent="0.2">
      <c r="A539" t="s">
        <v>310</v>
      </c>
      <c r="B539" t="s">
        <v>366</v>
      </c>
      <c r="D539" s="61" t="s">
        <v>429</v>
      </c>
    </row>
    <row r="540" spans="1:4" x14ac:dyDescent="0.2">
      <c r="A540" t="s">
        <v>310</v>
      </c>
      <c r="B540" t="s">
        <v>367</v>
      </c>
      <c r="D540" s="61" t="s">
        <v>430</v>
      </c>
    </row>
    <row r="541" spans="1:4" ht="19.5" x14ac:dyDescent="0.4">
      <c r="A541" t="s">
        <v>310</v>
      </c>
      <c r="B541" t="s">
        <v>368</v>
      </c>
      <c r="C541" s="53"/>
      <c r="D541" s="61" t="s">
        <v>431</v>
      </c>
    </row>
    <row r="542" spans="1:4" x14ac:dyDescent="0.2">
      <c r="A542" t="s">
        <v>310</v>
      </c>
      <c r="B542" t="s">
        <v>369</v>
      </c>
      <c r="C542" s="54" t="s">
        <v>1029</v>
      </c>
      <c r="D542" s="61" t="s">
        <v>432</v>
      </c>
    </row>
    <row r="543" spans="1:4" x14ac:dyDescent="0.2">
      <c r="A543" t="s">
        <v>310</v>
      </c>
      <c r="B543" t="s">
        <v>370</v>
      </c>
      <c r="C543" s="54" t="s">
        <v>1030</v>
      </c>
      <c r="D543" s="61" t="s">
        <v>433</v>
      </c>
    </row>
    <row r="544" spans="1:4" x14ac:dyDescent="0.2">
      <c r="A544" t="s">
        <v>310</v>
      </c>
      <c r="B544" t="s">
        <v>371</v>
      </c>
      <c r="C544" s="54" t="s">
        <v>1031</v>
      </c>
      <c r="D544" s="61" t="s">
        <v>434</v>
      </c>
    </row>
    <row r="545" spans="1:4" x14ac:dyDescent="0.2">
      <c r="A545" t="s">
        <v>310</v>
      </c>
      <c r="B545" t="s">
        <v>372</v>
      </c>
      <c r="C545" s="54" t="s">
        <v>1032</v>
      </c>
      <c r="D545" s="61" t="s">
        <v>435</v>
      </c>
    </row>
    <row r="546" spans="1:4" x14ac:dyDescent="0.2">
      <c r="A546" t="s">
        <v>310</v>
      </c>
      <c r="B546" t="s">
        <v>373</v>
      </c>
      <c r="C546" s="54" t="s">
        <v>1033</v>
      </c>
      <c r="D546" s="61" t="s">
        <v>436</v>
      </c>
    </row>
    <row r="547" spans="1:4" x14ac:dyDescent="0.2">
      <c r="A547" t="s">
        <v>310</v>
      </c>
      <c r="B547" t="s">
        <v>374</v>
      </c>
      <c r="C547" s="54" t="s">
        <v>1034</v>
      </c>
      <c r="D547" s="61" t="s">
        <v>437</v>
      </c>
    </row>
    <row r="548" spans="1:4" x14ac:dyDescent="0.2">
      <c r="A548" t="s">
        <v>310</v>
      </c>
      <c r="B548" t="s">
        <v>375</v>
      </c>
      <c r="C548" s="54" t="s">
        <v>1035</v>
      </c>
      <c r="D548" s="61" t="s">
        <v>438</v>
      </c>
    </row>
    <row r="549" spans="1:4" x14ac:dyDescent="0.2">
      <c r="A549" t="s">
        <v>310</v>
      </c>
      <c r="B549" t="s">
        <v>376</v>
      </c>
      <c r="C549" s="54" t="s">
        <v>1036</v>
      </c>
      <c r="D549" s="61" t="s">
        <v>439</v>
      </c>
    </row>
    <row r="550" spans="1:4" x14ac:dyDescent="0.2">
      <c r="A550" t="s">
        <v>310</v>
      </c>
      <c r="B550" t="s">
        <v>377</v>
      </c>
      <c r="C550" s="54" t="s">
        <v>1037</v>
      </c>
      <c r="D550" s="61" t="s">
        <v>440</v>
      </c>
    </row>
    <row r="551" spans="1:4" x14ac:dyDescent="0.2">
      <c r="A551" t="s">
        <v>310</v>
      </c>
      <c r="B551" t="s">
        <v>378</v>
      </c>
      <c r="C551" s="54" t="s">
        <v>1038</v>
      </c>
      <c r="D551" s="61" t="s">
        <v>441</v>
      </c>
    </row>
    <row r="552" spans="1:4" x14ac:dyDescent="0.2">
      <c r="A552" t="s">
        <v>310</v>
      </c>
      <c r="B552" t="s">
        <v>379</v>
      </c>
      <c r="C552" s="54" t="s">
        <v>1039</v>
      </c>
      <c r="D552" s="61" t="s">
        <v>442</v>
      </c>
    </row>
    <row r="553" spans="1:4" x14ac:dyDescent="0.2">
      <c r="A553" t="s">
        <v>310</v>
      </c>
      <c r="B553" t="s">
        <v>380</v>
      </c>
      <c r="C553" s="54" t="s">
        <v>1040</v>
      </c>
      <c r="D553" s="61" t="s">
        <v>443</v>
      </c>
    </row>
    <row r="554" spans="1:4" x14ac:dyDescent="0.2">
      <c r="A554" t="s">
        <v>310</v>
      </c>
      <c r="B554" t="s">
        <v>381</v>
      </c>
      <c r="C554" s="54" t="s">
        <v>1041</v>
      </c>
      <c r="D554" s="61" t="s">
        <v>444</v>
      </c>
    </row>
    <row r="555" spans="1:4" x14ac:dyDescent="0.2">
      <c r="A555" t="s">
        <v>310</v>
      </c>
      <c r="B555" t="s">
        <v>382</v>
      </c>
      <c r="C555" s="54" t="s">
        <v>1042</v>
      </c>
      <c r="D555" s="61" t="s">
        <v>445</v>
      </c>
    </row>
    <row r="556" spans="1:4" x14ac:dyDescent="0.2">
      <c r="A556" t="s">
        <v>310</v>
      </c>
      <c r="B556" t="s">
        <v>383</v>
      </c>
      <c r="C556" s="54" t="s">
        <v>1043</v>
      </c>
      <c r="D556" s="61" t="s">
        <v>446</v>
      </c>
    </row>
    <row r="557" spans="1:4" x14ac:dyDescent="0.2">
      <c r="A557" t="s">
        <v>310</v>
      </c>
      <c r="B557" t="s">
        <v>384</v>
      </c>
      <c r="C557" s="54" t="s">
        <v>1044</v>
      </c>
      <c r="D557" s="61" t="s">
        <v>447</v>
      </c>
    </row>
    <row r="558" spans="1:4" x14ac:dyDescent="0.2">
      <c r="A558" t="s">
        <v>310</v>
      </c>
      <c r="B558" t="s">
        <v>385</v>
      </c>
      <c r="C558" s="54" t="s">
        <v>1045</v>
      </c>
      <c r="D558" s="61" t="s">
        <v>448</v>
      </c>
    </row>
    <row r="559" spans="1:4" x14ac:dyDescent="0.2">
      <c r="A559" t="s">
        <v>310</v>
      </c>
      <c r="B559" t="s">
        <v>386</v>
      </c>
      <c r="C559" s="54" t="s">
        <v>1046</v>
      </c>
      <c r="D559" s="61" t="s">
        <v>449</v>
      </c>
    </row>
    <row r="560" spans="1:4" x14ac:dyDescent="0.2">
      <c r="A560" t="s">
        <v>310</v>
      </c>
      <c r="B560" t="s">
        <v>387</v>
      </c>
      <c r="C560" s="54" t="s">
        <v>1047</v>
      </c>
      <c r="D560" s="61" t="s">
        <v>450</v>
      </c>
    </row>
    <row r="561" spans="1:5" x14ac:dyDescent="0.2">
      <c r="A561" t="s">
        <v>310</v>
      </c>
      <c r="B561" t="s">
        <v>388</v>
      </c>
      <c r="C561" s="54" t="s">
        <v>1048</v>
      </c>
      <c r="D561" s="61" t="s">
        <v>451</v>
      </c>
    </row>
    <row r="562" spans="1:5" x14ac:dyDescent="0.2">
      <c r="A562" t="s">
        <v>310</v>
      </c>
      <c r="B562" t="s">
        <v>389</v>
      </c>
      <c r="C562" s="54" t="s">
        <v>1049</v>
      </c>
      <c r="D562" s="61" t="s">
        <v>452</v>
      </c>
    </row>
    <row r="563" spans="1:5" x14ac:dyDescent="0.2">
      <c r="A563" t="s">
        <v>310</v>
      </c>
      <c r="B563" t="s">
        <v>390</v>
      </c>
      <c r="C563" s="54" t="s">
        <v>1050</v>
      </c>
      <c r="D563" s="61" t="s">
        <v>453</v>
      </c>
    </row>
    <row r="564" spans="1:5" x14ac:dyDescent="0.2">
      <c r="A564" t="s">
        <v>310</v>
      </c>
      <c r="B564" t="s">
        <v>391</v>
      </c>
      <c r="C564" s="54" t="s">
        <v>1051</v>
      </c>
      <c r="D564" s="61" t="s">
        <v>576</v>
      </c>
      <c r="E564" s="62" t="s">
        <v>345</v>
      </c>
    </row>
    <row r="565" spans="1:5" x14ac:dyDescent="0.2">
      <c r="A565" t="s">
        <v>310</v>
      </c>
      <c r="B565" t="s">
        <v>186</v>
      </c>
      <c r="C565" s="54" t="s">
        <v>1052</v>
      </c>
      <c r="D565" s="61" t="s">
        <v>1423</v>
      </c>
      <c r="E565" s="62" t="s">
        <v>1362</v>
      </c>
    </row>
    <row r="566" spans="1:5" x14ac:dyDescent="0.2">
      <c r="A566" t="s">
        <v>310</v>
      </c>
      <c r="B566" t="s">
        <v>187</v>
      </c>
      <c r="C566" s="54" t="s">
        <v>1053</v>
      </c>
      <c r="D566" s="61" t="s">
        <v>1204</v>
      </c>
      <c r="E566" s="62" t="s">
        <v>401</v>
      </c>
    </row>
    <row r="567" spans="1:5" x14ac:dyDescent="0.2">
      <c r="A567" t="s">
        <v>310</v>
      </c>
      <c r="B567" t="s">
        <v>188</v>
      </c>
      <c r="C567" s="54" t="s">
        <v>1054</v>
      </c>
      <c r="D567" s="61" t="s">
        <v>1148</v>
      </c>
      <c r="E567" s="62" t="s">
        <v>401</v>
      </c>
    </row>
    <row r="568" spans="1:5" x14ac:dyDescent="0.2">
      <c r="A568" t="s">
        <v>310</v>
      </c>
      <c r="B568" t="s">
        <v>189</v>
      </c>
      <c r="C568" s="54" t="s">
        <v>1055</v>
      </c>
      <c r="D568" s="61" t="s">
        <v>454</v>
      </c>
    </row>
    <row r="569" spans="1:5" x14ac:dyDescent="0.2">
      <c r="A569" t="s">
        <v>310</v>
      </c>
      <c r="B569" t="s">
        <v>209</v>
      </c>
      <c r="C569" s="54" t="s">
        <v>1056</v>
      </c>
      <c r="D569" s="61" t="s">
        <v>455</v>
      </c>
    </row>
    <row r="570" spans="1:5" x14ac:dyDescent="0.2">
      <c r="A570" t="s">
        <v>310</v>
      </c>
      <c r="B570" t="s">
        <v>392</v>
      </c>
      <c r="C570" s="54" t="s">
        <v>1057</v>
      </c>
      <c r="D570" s="61" t="s">
        <v>456</v>
      </c>
    </row>
    <row r="571" spans="1:5" x14ac:dyDescent="0.2">
      <c r="A571" t="s">
        <v>310</v>
      </c>
      <c r="B571" t="s">
        <v>190</v>
      </c>
      <c r="C571" s="54" t="s">
        <v>1058</v>
      </c>
      <c r="D571" s="61" t="s">
        <v>1630</v>
      </c>
      <c r="E571" s="62" t="s">
        <v>218</v>
      </c>
    </row>
    <row r="572" spans="1:5" x14ac:dyDescent="0.2">
      <c r="A572" t="s">
        <v>310</v>
      </c>
      <c r="B572" t="s">
        <v>191</v>
      </c>
      <c r="C572" s="54" t="s">
        <v>1059</v>
      </c>
      <c r="D572" s="61" t="s">
        <v>1631</v>
      </c>
      <c r="E572" s="62" t="s">
        <v>1279</v>
      </c>
    </row>
    <row r="573" spans="1:5" x14ac:dyDescent="0.2">
      <c r="A573" t="s">
        <v>310</v>
      </c>
      <c r="B573" t="s">
        <v>192</v>
      </c>
      <c r="C573" s="54" t="s">
        <v>1060</v>
      </c>
      <c r="D573" s="61" t="s">
        <v>1632</v>
      </c>
      <c r="E573" s="62" t="s">
        <v>323</v>
      </c>
    </row>
    <row r="574" spans="1:5" x14ac:dyDescent="0.2">
      <c r="A574" t="s">
        <v>310</v>
      </c>
      <c r="B574" t="s">
        <v>193</v>
      </c>
      <c r="C574" s="54" t="s">
        <v>1061</v>
      </c>
      <c r="D574" s="61" t="s">
        <v>1633</v>
      </c>
      <c r="E574" s="62" t="s">
        <v>481</v>
      </c>
    </row>
    <row r="575" spans="1:5" x14ac:dyDescent="0.2">
      <c r="A575" t="s">
        <v>310</v>
      </c>
      <c r="B575" t="s">
        <v>194</v>
      </c>
      <c r="C575" s="54" t="s">
        <v>1062</v>
      </c>
      <c r="D575" s="61" t="s">
        <v>472</v>
      </c>
    </row>
    <row r="576" spans="1:5" x14ac:dyDescent="0.2">
      <c r="A576" t="s">
        <v>310</v>
      </c>
      <c r="B576" t="s">
        <v>195</v>
      </c>
      <c r="C576" s="54" t="s">
        <v>1063</v>
      </c>
      <c r="D576" s="61" t="s">
        <v>473</v>
      </c>
    </row>
    <row r="577" spans="1:5" x14ac:dyDescent="0.2">
      <c r="A577" t="s">
        <v>310</v>
      </c>
      <c r="B577" t="s">
        <v>393</v>
      </c>
      <c r="C577" s="54" t="s">
        <v>1064</v>
      </c>
      <c r="D577" s="61" t="s">
        <v>457</v>
      </c>
    </row>
    <row r="578" spans="1:5" x14ac:dyDescent="0.2">
      <c r="A578" t="s">
        <v>310</v>
      </c>
      <c r="B578" t="s">
        <v>196</v>
      </c>
      <c r="C578" s="54" t="s">
        <v>1065</v>
      </c>
      <c r="D578" s="61" t="s">
        <v>1634</v>
      </c>
      <c r="E578" s="62" t="s">
        <v>160</v>
      </c>
    </row>
    <row r="579" spans="1:5" x14ac:dyDescent="0.2">
      <c r="A579" t="s">
        <v>310</v>
      </c>
      <c r="B579" t="s">
        <v>197</v>
      </c>
      <c r="C579" s="54" t="s">
        <v>1066</v>
      </c>
      <c r="D579" s="61" t="s">
        <v>1635</v>
      </c>
      <c r="E579" s="62" t="s">
        <v>235</v>
      </c>
    </row>
    <row r="580" spans="1:5" x14ac:dyDescent="0.2">
      <c r="A580" t="s">
        <v>310</v>
      </c>
      <c r="B580" t="s">
        <v>198</v>
      </c>
      <c r="C580" s="54" t="s">
        <v>1067</v>
      </c>
      <c r="D580" s="61" t="s">
        <v>1424</v>
      </c>
      <c r="E580" s="62" t="s">
        <v>329</v>
      </c>
    </row>
    <row r="581" spans="1:5" x14ac:dyDescent="0.2">
      <c r="A581" t="s">
        <v>310</v>
      </c>
      <c r="B581" t="s">
        <v>199</v>
      </c>
      <c r="C581" s="54" t="s">
        <v>1068</v>
      </c>
      <c r="D581" s="61" t="s">
        <v>1256</v>
      </c>
      <c r="E581" s="62" t="s">
        <v>1172</v>
      </c>
    </row>
    <row r="582" spans="1:5" x14ac:dyDescent="0.2">
      <c r="A582" t="s">
        <v>310</v>
      </c>
      <c r="B582" t="s">
        <v>200</v>
      </c>
      <c r="C582" s="54" t="s">
        <v>1069</v>
      </c>
      <c r="D582" s="61" t="s">
        <v>1128</v>
      </c>
    </row>
    <row r="583" spans="1:5" x14ac:dyDescent="0.2">
      <c r="A583" t="s">
        <v>310</v>
      </c>
      <c r="B583" t="s">
        <v>203</v>
      </c>
      <c r="C583" s="54" t="s">
        <v>1070</v>
      </c>
      <c r="D583" s="61" t="s">
        <v>458</v>
      </c>
    </row>
    <row r="584" spans="1:5" x14ac:dyDescent="0.2">
      <c r="A584" t="s">
        <v>310</v>
      </c>
      <c r="B584" t="s">
        <v>394</v>
      </c>
      <c r="C584" s="54" t="s">
        <v>1071</v>
      </c>
      <c r="D584" s="61" t="s">
        <v>459</v>
      </c>
    </row>
    <row r="585" spans="1:5" x14ac:dyDescent="0.2">
      <c r="A585" t="s">
        <v>310</v>
      </c>
      <c r="B585" t="s">
        <v>201</v>
      </c>
      <c r="C585" s="54" t="s">
        <v>1072</v>
      </c>
      <c r="D585" s="61" t="s">
        <v>1636</v>
      </c>
      <c r="E585" s="62" t="s">
        <v>1774</v>
      </c>
    </row>
    <row r="586" spans="1:5" x14ac:dyDescent="0.2">
      <c r="A586" t="s">
        <v>310</v>
      </c>
      <c r="B586" t="s">
        <v>213</v>
      </c>
      <c r="C586" s="54" t="s">
        <v>1073</v>
      </c>
      <c r="D586" s="61" t="s">
        <v>1637</v>
      </c>
      <c r="E586" s="62" t="s">
        <v>1183</v>
      </c>
    </row>
    <row r="587" spans="1:5" x14ac:dyDescent="0.2">
      <c r="A587" t="s">
        <v>310</v>
      </c>
      <c r="B587" t="s">
        <v>395</v>
      </c>
      <c r="C587" s="54" t="s">
        <v>1074</v>
      </c>
      <c r="D587" s="61" t="s">
        <v>1638</v>
      </c>
      <c r="E587" s="62" t="s">
        <v>1386</v>
      </c>
    </row>
    <row r="588" spans="1:5" x14ac:dyDescent="0.2">
      <c r="A588" t="s">
        <v>310</v>
      </c>
      <c r="B588" t="s">
        <v>202</v>
      </c>
      <c r="C588" s="54" t="s">
        <v>1075</v>
      </c>
      <c r="D588" s="61" t="s">
        <v>1639</v>
      </c>
      <c r="E588" s="62" t="s">
        <v>101</v>
      </c>
    </row>
    <row r="589" spans="1:5" x14ac:dyDescent="0.2">
      <c r="A589" t="s">
        <v>310</v>
      </c>
      <c r="B589" t="s">
        <v>204</v>
      </c>
      <c r="C589" s="54" t="s">
        <v>1076</v>
      </c>
      <c r="D589" s="61" t="s">
        <v>462</v>
      </c>
    </row>
    <row r="590" spans="1:5" x14ac:dyDescent="0.2">
      <c r="A590" t="s">
        <v>310</v>
      </c>
      <c r="B590" t="s">
        <v>205</v>
      </c>
      <c r="C590" s="54" t="s">
        <v>1077</v>
      </c>
      <c r="D590" s="61" t="s">
        <v>463</v>
      </c>
    </row>
    <row r="591" spans="1:5" x14ac:dyDescent="0.2">
      <c r="A591" t="s">
        <v>310</v>
      </c>
      <c r="B591" t="s">
        <v>396</v>
      </c>
      <c r="C591" s="54" t="s">
        <v>1078</v>
      </c>
      <c r="D591" s="61" t="s">
        <v>464</v>
      </c>
    </row>
    <row r="592" spans="1:5" x14ac:dyDescent="0.2">
      <c r="A592" t="s">
        <v>310</v>
      </c>
      <c r="B592" t="s">
        <v>397</v>
      </c>
      <c r="C592" s="54" t="s">
        <v>1079</v>
      </c>
      <c r="D592" s="61" t="s">
        <v>465</v>
      </c>
    </row>
    <row r="593" spans="1:5" x14ac:dyDescent="0.2">
      <c r="A593" t="s">
        <v>310</v>
      </c>
      <c r="B593" t="s">
        <v>398</v>
      </c>
      <c r="C593" s="54" t="s">
        <v>1080</v>
      </c>
      <c r="D593" s="61" t="s">
        <v>1548</v>
      </c>
      <c r="E593" s="62" t="s">
        <v>1771</v>
      </c>
    </row>
    <row r="594" spans="1:5" x14ac:dyDescent="0.2">
      <c r="A594" t="s">
        <v>310</v>
      </c>
      <c r="B594" t="s">
        <v>399</v>
      </c>
      <c r="C594" s="54" t="s">
        <v>1081</v>
      </c>
      <c r="D594" s="61" t="s">
        <v>1640</v>
      </c>
      <c r="E594" s="64">
        <v>0.91893518518518513</v>
      </c>
    </row>
    <row r="595" spans="1:5" x14ac:dyDescent="0.2">
      <c r="A595" t="s">
        <v>342</v>
      </c>
      <c r="B595" t="s">
        <v>184</v>
      </c>
      <c r="C595" s="54" t="s">
        <v>1082</v>
      </c>
      <c r="D595" s="61" t="s">
        <v>1257</v>
      </c>
      <c r="E595" s="62" t="s">
        <v>485</v>
      </c>
    </row>
    <row r="596" spans="1:5" x14ac:dyDescent="0.2">
      <c r="A596" t="s">
        <v>342</v>
      </c>
      <c r="B596" t="s">
        <v>166</v>
      </c>
      <c r="C596" s="54" t="s">
        <v>1083</v>
      </c>
      <c r="D596" s="61" t="s">
        <v>1425</v>
      </c>
      <c r="E596" s="62" t="s">
        <v>239</v>
      </c>
    </row>
    <row r="597" spans="1:5" x14ac:dyDescent="0.2">
      <c r="A597" t="s">
        <v>342</v>
      </c>
      <c r="B597" t="s">
        <v>167</v>
      </c>
      <c r="C597" s="54" t="s">
        <v>1084</v>
      </c>
      <c r="D597" s="61" t="s">
        <v>1258</v>
      </c>
      <c r="E597" s="62" t="s">
        <v>153</v>
      </c>
    </row>
    <row r="598" spans="1:5" x14ac:dyDescent="0.2">
      <c r="A598" t="s">
        <v>342</v>
      </c>
      <c r="B598" t="s">
        <v>168</v>
      </c>
      <c r="C598" s="54" t="s">
        <v>1085</v>
      </c>
      <c r="D598" s="61" t="s">
        <v>1426</v>
      </c>
      <c r="E598" s="62" t="s">
        <v>332</v>
      </c>
    </row>
    <row r="599" spans="1:5" x14ac:dyDescent="0.2">
      <c r="A599" t="s">
        <v>342</v>
      </c>
      <c r="B599" t="s">
        <v>169</v>
      </c>
      <c r="D599" s="61" t="s">
        <v>1259</v>
      </c>
      <c r="E599" s="62" t="s">
        <v>346</v>
      </c>
    </row>
    <row r="600" spans="1:5" x14ac:dyDescent="0.2">
      <c r="A600" t="s">
        <v>342</v>
      </c>
      <c r="B600" t="s">
        <v>208</v>
      </c>
      <c r="D600" s="61" t="s">
        <v>1149</v>
      </c>
      <c r="E600" s="62" t="s">
        <v>477</v>
      </c>
    </row>
    <row r="601" spans="1:5" x14ac:dyDescent="0.2">
      <c r="A601" t="s">
        <v>342</v>
      </c>
      <c r="B601" t="s">
        <v>347</v>
      </c>
      <c r="D601" s="61" t="s">
        <v>411</v>
      </c>
    </row>
    <row r="602" spans="1:5" x14ac:dyDescent="0.2">
      <c r="A602" t="s">
        <v>342</v>
      </c>
      <c r="B602" t="s">
        <v>170</v>
      </c>
      <c r="D602" s="61" t="s">
        <v>1205</v>
      </c>
      <c r="E602" s="62" t="s">
        <v>1099</v>
      </c>
    </row>
    <row r="603" spans="1:5" x14ac:dyDescent="0.2">
      <c r="A603" t="s">
        <v>342</v>
      </c>
      <c r="B603" t="s">
        <v>171</v>
      </c>
      <c r="D603" s="61" t="s">
        <v>1196</v>
      </c>
      <c r="E603" s="62" t="s">
        <v>215</v>
      </c>
    </row>
    <row r="604" spans="1:5" x14ac:dyDescent="0.2">
      <c r="A604" t="s">
        <v>342</v>
      </c>
      <c r="B604" t="s">
        <v>172</v>
      </c>
      <c r="D604" s="61" t="s">
        <v>1150</v>
      </c>
      <c r="E604" s="62" t="s">
        <v>238</v>
      </c>
    </row>
    <row r="605" spans="1:5" x14ac:dyDescent="0.2">
      <c r="A605" t="s">
        <v>342</v>
      </c>
      <c r="B605" t="s">
        <v>173</v>
      </c>
      <c r="D605" s="61" t="s">
        <v>1427</v>
      </c>
      <c r="E605" s="62" t="s">
        <v>478</v>
      </c>
    </row>
    <row r="606" spans="1:5" x14ac:dyDescent="0.2">
      <c r="A606" t="s">
        <v>342</v>
      </c>
      <c r="B606" t="s">
        <v>174</v>
      </c>
      <c r="D606" s="61" t="s">
        <v>1641</v>
      </c>
      <c r="E606" s="62" t="s">
        <v>327</v>
      </c>
    </row>
    <row r="607" spans="1:5" x14ac:dyDescent="0.2">
      <c r="A607" t="s">
        <v>342</v>
      </c>
      <c r="B607" t="s">
        <v>175</v>
      </c>
      <c r="D607" s="61" t="s">
        <v>1260</v>
      </c>
      <c r="E607" s="62" t="s">
        <v>324</v>
      </c>
    </row>
    <row r="608" spans="1:5" x14ac:dyDescent="0.2">
      <c r="A608" t="s">
        <v>342</v>
      </c>
      <c r="B608" t="s">
        <v>348</v>
      </c>
      <c r="D608" s="61" t="s">
        <v>1642</v>
      </c>
      <c r="E608" s="62" t="s">
        <v>408</v>
      </c>
    </row>
    <row r="609" spans="1:5" x14ac:dyDescent="0.2">
      <c r="A609" t="s">
        <v>342</v>
      </c>
      <c r="B609" t="s">
        <v>176</v>
      </c>
      <c r="D609" s="61" t="s">
        <v>1261</v>
      </c>
      <c r="E609" s="62" t="s">
        <v>333</v>
      </c>
    </row>
    <row r="610" spans="1:5" x14ac:dyDescent="0.2">
      <c r="A610" t="s">
        <v>342</v>
      </c>
      <c r="B610" t="s">
        <v>177</v>
      </c>
      <c r="D610" s="61" t="s">
        <v>1206</v>
      </c>
      <c r="E610" s="62" t="s">
        <v>331</v>
      </c>
    </row>
    <row r="611" spans="1:5" x14ac:dyDescent="0.2">
      <c r="A611" t="s">
        <v>342</v>
      </c>
      <c r="B611" t="s">
        <v>178</v>
      </c>
      <c r="D611" s="61" t="s">
        <v>1428</v>
      </c>
      <c r="E611" s="62" t="s">
        <v>217</v>
      </c>
    </row>
    <row r="612" spans="1:5" x14ac:dyDescent="0.2">
      <c r="A612" t="s">
        <v>342</v>
      </c>
      <c r="B612" t="s">
        <v>179</v>
      </c>
      <c r="D612" s="61" t="s">
        <v>1262</v>
      </c>
      <c r="E612" s="62" t="s">
        <v>237</v>
      </c>
    </row>
    <row r="613" spans="1:5" x14ac:dyDescent="0.2">
      <c r="A613" t="s">
        <v>342</v>
      </c>
      <c r="B613" t="s">
        <v>180</v>
      </c>
      <c r="D613" s="61" t="s">
        <v>1263</v>
      </c>
      <c r="E613" s="62" t="s">
        <v>337</v>
      </c>
    </row>
    <row r="614" spans="1:5" x14ac:dyDescent="0.2">
      <c r="A614" t="s">
        <v>342</v>
      </c>
      <c r="B614" t="s">
        <v>181</v>
      </c>
      <c r="D614" s="61" t="s">
        <v>1429</v>
      </c>
      <c r="E614" s="62" t="s">
        <v>335</v>
      </c>
    </row>
    <row r="615" spans="1:5" x14ac:dyDescent="0.2">
      <c r="A615" t="s">
        <v>342</v>
      </c>
      <c r="B615" t="s">
        <v>349</v>
      </c>
      <c r="D615" s="61" t="s">
        <v>414</v>
      </c>
    </row>
    <row r="616" spans="1:5" x14ac:dyDescent="0.2">
      <c r="A616" t="s">
        <v>342</v>
      </c>
      <c r="B616" t="s">
        <v>182</v>
      </c>
      <c r="D616" s="61" t="s">
        <v>1151</v>
      </c>
      <c r="E616" s="62" t="s">
        <v>314</v>
      </c>
    </row>
    <row r="617" spans="1:5" x14ac:dyDescent="0.2">
      <c r="A617" t="s">
        <v>342</v>
      </c>
      <c r="B617" t="s">
        <v>212</v>
      </c>
      <c r="D617" s="61" t="s">
        <v>415</v>
      </c>
    </row>
    <row r="618" spans="1:5" x14ac:dyDescent="0.2">
      <c r="A618" t="s">
        <v>342</v>
      </c>
      <c r="B618" t="s">
        <v>350</v>
      </c>
      <c r="D618" s="61" t="s">
        <v>416</v>
      </c>
    </row>
    <row r="619" spans="1:5" x14ac:dyDescent="0.2">
      <c r="A619" t="s">
        <v>342</v>
      </c>
      <c r="B619" t="s">
        <v>183</v>
      </c>
      <c r="D619" s="61" t="s">
        <v>1264</v>
      </c>
      <c r="E619" s="62" t="s">
        <v>89</v>
      </c>
    </row>
    <row r="620" spans="1:5" x14ac:dyDescent="0.2">
      <c r="A620" t="s">
        <v>342</v>
      </c>
      <c r="B620" t="s">
        <v>206</v>
      </c>
      <c r="D620" s="61" t="s">
        <v>1265</v>
      </c>
      <c r="E620" s="62" t="s">
        <v>103</v>
      </c>
    </row>
    <row r="621" spans="1:5" x14ac:dyDescent="0.2">
      <c r="A621" t="s">
        <v>342</v>
      </c>
      <c r="B621" t="s">
        <v>207</v>
      </c>
      <c r="D621" s="61" t="s">
        <v>418</v>
      </c>
    </row>
    <row r="622" spans="1:5" x14ac:dyDescent="0.2">
      <c r="A622" t="s">
        <v>342</v>
      </c>
      <c r="B622" t="s">
        <v>210</v>
      </c>
      <c r="D622" s="61" t="s">
        <v>419</v>
      </c>
    </row>
    <row r="623" spans="1:5" x14ac:dyDescent="0.2">
      <c r="A623" t="s">
        <v>342</v>
      </c>
      <c r="B623" t="s">
        <v>351</v>
      </c>
      <c r="D623" s="61" t="s">
        <v>420</v>
      </c>
    </row>
    <row r="624" spans="1:5" x14ac:dyDescent="0.2">
      <c r="A624" t="s">
        <v>342</v>
      </c>
      <c r="B624" t="s">
        <v>352</v>
      </c>
      <c r="D624" s="61" t="s">
        <v>475</v>
      </c>
    </row>
    <row r="625" spans="1:4" x14ac:dyDescent="0.2">
      <c r="A625" t="s">
        <v>342</v>
      </c>
      <c r="B625" t="s">
        <v>353</v>
      </c>
      <c r="D625" s="61" t="s">
        <v>476</v>
      </c>
    </row>
    <row r="626" spans="1:4" x14ac:dyDescent="0.2">
      <c r="A626" t="s">
        <v>342</v>
      </c>
      <c r="B626" t="s">
        <v>354</v>
      </c>
      <c r="D626" s="61" t="s">
        <v>468</v>
      </c>
    </row>
    <row r="627" spans="1:4" x14ac:dyDescent="0.2">
      <c r="A627" t="s">
        <v>342</v>
      </c>
      <c r="B627" t="s">
        <v>355</v>
      </c>
      <c r="D627" s="61" t="s">
        <v>469</v>
      </c>
    </row>
    <row r="628" spans="1:4" x14ac:dyDescent="0.2">
      <c r="A628" t="s">
        <v>342</v>
      </c>
      <c r="B628" t="s">
        <v>356</v>
      </c>
      <c r="D628" s="61" t="s">
        <v>421</v>
      </c>
    </row>
    <row r="629" spans="1:4" x14ac:dyDescent="0.2">
      <c r="A629" t="s">
        <v>342</v>
      </c>
      <c r="B629" t="s">
        <v>357</v>
      </c>
      <c r="D629" s="61" t="s">
        <v>422</v>
      </c>
    </row>
    <row r="630" spans="1:4" x14ac:dyDescent="0.2">
      <c r="A630" t="s">
        <v>342</v>
      </c>
      <c r="B630" t="s">
        <v>358</v>
      </c>
      <c r="D630" s="61" t="s">
        <v>423</v>
      </c>
    </row>
    <row r="631" spans="1:4" x14ac:dyDescent="0.2">
      <c r="A631" t="s">
        <v>342</v>
      </c>
      <c r="B631" t="s">
        <v>359</v>
      </c>
      <c r="D631" s="61" t="s">
        <v>424</v>
      </c>
    </row>
    <row r="632" spans="1:4" x14ac:dyDescent="0.2">
      <c r="A632" t="s">
        <v>342</v>
      </c>
      <c r="B632" t="s">
        <v>360</v>
      </c>
      <c r="D632" s="61" t="s">
        <v>470</v>
      </c>
    </row>
    <row r="633" spans="1:4" x14ac:dyDescent="0.2">
      <c r="A633" t="s">
        <v>342</v>
      </c>
      <c r="B633" t="s">
        <v>361</v>
      </c>
      <c r="D633" s="61" t="s">
        <v>471</v>
      </c>
    </row>
    <row r="634" spans="1:4" x14ac:dyDescent="0.2">
      <c r="A634" t="s">
        <v>342</v>
      </c>
      <c r="B634" t="s">
        <v>362</v>
      </c>
      <c r="D634" s="61" t="s">
        <v>425</v>
      </c>
    </row>
    <row r="635" spans="1:4" x14ac:dyDescent="0.2">
      <c r="A635" t="s">
        <v>342</v>
      </c>
      <c r="B635" t="s">
        <v>363</v>
      </c>
      <c r="D635" s="61" t="s">
        <v>426</v>
      </c>
    </row>
    <row r="636" spans="1:4" x14ac:dyDescent="0.2">
      <c r="A636" t="s">
        <v>342</v>
      </c>
      <c r="B636" t="s">
        <v>364</v>
      </c>
      <c r="D636" s="61" t="s">
        <v>427</v>
      </c>
    </row>
    <row r="637" spans="1:4" x14ac:dyDescent="0.2">
      <c r="A637" t="s">
        <v>342</v>
      </c>
      <c r="B637" t="s">
        <v>365</v>
      </c>
      <c r="D637" s="61" t="s">
        <v>428</v>
      </c>
    </row>
    <row r="638" spans="1:4" x14ac:dyDescent="0.2">
      <c r="A638" t="s">
        <v>342</v>
      </c>
      <c r="B638" t="s">
        <v>366</v>
      </c>
      <c r="D638" s="61" t="s">
        <v>429</v>
      </c>
    </row>
    <row r="639" spans="1:4" x14ac:dyDescent="0.2">
      <c r="A639" t="s">
        <v>342</v>
      </c>
      <c r="B639" t="s">
        <v>367</v>
      </c>
      <c r="D639" s="61" t="s">
        <v>430</v>
      </c>
    </row>
    <row r="640" spans="1:4" x14ac:dyDescent="0.2">
      <c r="A640" t="s">
        <v>342</v>
      </c>
      <c r="B640" t="s">
        <v>368</v>
      </c>
      <c r="D640" s="61" t="s">
        <v>431</v>
      </c>
    </row>
    <row r="641" spans="1:4" x14ac:dyDescent="0.2">
      <c r="A641" t="s">
        <v>342</v>
      </c>
      <c r="B641" t="s">
        <v>369</v>
      </c>
      <c r="D641" s="61" t="s">
        <v>432</v>
      </c>
    </row>
    <row r="642" spans="1:4" x14ac:dyDescent="0.2">
      <c r="A642" t="s">
        <v>342</v>
      </c>
      <c r="B642" t="s">
        <v>370</v>
      </c>
      <c r="D642" s="61" t="s">
        <v>433</v>
      </c>
    </row>
    <row r="643" spans="1:4" x14ac:dyDescent="0.2">
      <c r="A643" t="s">
        <v>342</v>
      </c>
      <c r="B643" t="s">
        <v>371</v>
      </c>
      <c r="D643" s="61" t="s">
        <v>434</v>
      </c>
    </row>
    <row r="644" spans="1:4" x14ac:dyDescent="0.2">
      <c r="A644" t="s">
        <v>342</v>
      </c>
      <c r="B644" t="s">
        <v>372</v>
      </c>
      <c r="D644" s="61" t="s">
        <v>435</v>
      </c>
    </row>
    <row r="645" spans="1:4" x14ac:dyDescent="0.2">
      <c r="A645" t="s">
        <v>342</v>
      </c>
      <c r="B645" t="s">
        <v>373</v>
      </c>
      <c r="D645" s="61" t="s">
        <v>436</v>
      </c>
    </row>
    <row r="646" spans="1:4" x14ac:dyDescent="0.2">
      <c r="A646" t="s">
        <v>342</v>
      </c>
      <c r="B646" t="s">
        <v>374</v>
      </c>
      <c r="D646" s="61" t="s">
        <v>437</v>
      </c>
    </row>
    <row r="647" spans="1:4" x14ac:dyDescent="0.2">
      <c r="A647" t="s">
        <v>342</v>
      </c>
      <c r="B647" t="s">
        <v>375</v>
      </c>
      <c r="D647" s="61" t="s">
        <v>438</v>
      </c>
    </row>
    <row r="648" spans="1:4" x14ac:dyDescent="0.2">
      <c r="A648" t="s">
        <v>342</v>
      </c>
      <c r="B648" t="s">
        <v>376</v>
      </c>
      <c r="D648" s="61" t="s">
        <v>439</v>
      </c>
    </row>
    <row r="649" spans="1:4" x14ac:dyDescent="0.2">
      <c r="A649" t="s">
        <v>342</v>
      </c>
      <c r="B649" t="s">
        <v>377</v>
      </c>
      <c r="D649" s="61" t="s">
        <v>440</v>
      </c>
    </row>
    <row r="650" spans="1:4" x14ac:dyDescent="0.2">
      <c r="A650" t="s">
        <v>342</v>
      </c>
      <c r="B650" t="s">
        <v>378</v>
      </c>
      <c r="D650" s="61" t="s">
        <v>441</v>
      </c>
    </row>
    <row r="651" spans="1:4" x14ac:dyDescent="0.2">
      <c r="A651" t="s">
        <v>342</v>
      </c>
      <c r="B651" t="s">
        <v>379</v>
      </c>
      <c r="D651" s="61" t="s">
        <v>442</v>
      </c>
    </row>
    <row r="652" spans="1:4" x14ac:dyDescent="0.2">
      <c r="A652" t="s">
        <v>342</v>
      </c>
      <c r="B652" t="s">
        <v>380</v>
      </c>
      <c r="D652" s="61" t="s">
        <v>443</v>
      </c>
    </row>
    <row r="653" spans="1:4" x14ac:dyDescent="0.2">
      <c r="A653" t="s">
        <v>342</v>
      </c>
      <c r="B653" t="s">
        <v>381</v>
      </c>
      <c r="D653" s="61" t="s">
        <v>444</v>
      </c>
    </row>
    <row r="654" spans="1:4" x14ac:dyDescent="0.2">
      <c r="A654" t="s">
        <v>342</v>
      </c>
      <c r="B654" t="s">
        <v>382</v>
      </c>
      <c r="D654" s="61" t="s">
        <v>445</v>
      </c>
    </row>
    <row r="655" spans="1:4" x14ac:dyDescent="0.2">
      <c r="A655" t="s">
        <v>342</v>
      </c>
      <c r="B655" t="s">
        <v>383</v>
      </c>
      <c r="D655" s="61" t="s">
        <v>446</v>
      </c>
    </row>
    <row r="656" spans="1:4" x14ac:dyDescent="0.2">
      <c r="A656" t="s">
        <v>342</v>
      </c>
      <c r="B656" t="s">
        <v>384</v>
      </c>
      <c r="D656" s="61" t="s">
        <v>447</v>
      </c>
    </row>
    <row r="657" spans="1:5" x14ac:dyDescent="0.2">
      <c r="A657" t="s">
        <v>342</v>
      </c>
      <c r="B657" t="s">
        <v>385</v>
      </c>
      <c r="D657" s="61" t="s">
        <v>448</v>
      </c>
    </row>
    <row r="658" spans="1:5" x14ac:dyDescent="0.2">
      <c r="A658" t="s">
        <v>342</v>
      </c>
      <c r="B658" t="s">
        <v>386</v>
      </c>
      <c r="D658" s="61" t="s">
        <v>449</v>
      </c>
    </row>
    <row r="659" spans="1:5" x14ac:dyDescent="0.2">
      <c r="A659" t="s">
        <v>342</v>
      </c>
      <c r="B659" t="s">
        <v>387</v>
      </c>
      <c r="D659" s="61" t="s">
        <v>450</v>
      </c>
    </row>
    <row r="660" spans="1:5" x14ac:dyDescent="0.2">
      <c r="A660" t="s">
        <v>342</v>
      </c>
      <c r="B660" t="s">
        <v>388</v>
      </c>
      <c r="D660" s="61" t="s">
        <v>451</v>
      </c>
    </row>
    <row r="661" spans="1:5" x14ac:dyDescent="0.2">
      <c r="A661" t="s">
        <v>342</v>
      </c>
      <c r="B661" t="s">
        <v>389</v>
      </c>
      <c r="D661" s="61" t="s">
        <v>452</v>
      </c>
    </row>
    <row r="662" spans="1:5" x14ac:dyDescent="0.2">
      <c r="A662" t="s">
        <v>342</v>
      </c>
      <c r="B662" t="s">
        <v>390</v>
      </c>
      <c r="D662" s="61" t="s">
        <v>453</v>
      </c>
    </row>
    <row r="663" spans="1:5" x14ac:dyDescent="0.2">
      <c r="A663" t="s">
        <v>342</v>
      </c>
      <c r="B663" t="s">
        <v>391</v>
      </c>
      <c r="D663" s="61" t="s">
        <v>576</v>
      </c>
      <c r="E663" s="62" t="s">
        <v>345</v>
      </c>
    </row>
    <row r="664" spans="1:5" x14ac:dyDescent="0.2">
      <c r="A664" t="s">
        <v>342</v>
      </c>
      <c r="B664" t="s">
        <v>186</v>
      </c>
      <c r="D664" s="61" t="s">
        <v>1430</v>
      </c>
      <c r="E664" s="62" t="s">
        <v>239</v>
      </c>
    </row>
    <row r="665" spans="1:5" x14ac:dyDescent="0.2">
      <c r="A665" t="s">
        <v>342</v>
      </c>
      <c r="B665" t="s">
        <v>187</v>
      </c>
      <c r="D665" s="61" t="s">
        <v>1266</v>
      </c>
      <c r="E665" s="62" t="s">
        <v>153</v>
      </c>
    </row>
    <row r="666" spans="1:5" x14ac:dyDescent="0.2">
      <c r="A666" t="s">
        <v>342</v>
      </c>
      <c r="B666" t="s">
        <v>188</v>
      </c>
      <c r="D666" s="61" t="s">
        <v>1431</v>
      </c>
      <c r="E666" s="62" t="s">
        <v>332</v>
      </c>
    </row>
    <row r="667" spans="1:5" x14ac:dyDescent="0.2">
      <c r="A667" t="s">
        <v>342</v>
      </c>
      <c r="B667" t="s">
        <v>189</v>
      </c>
      <c r="D667" s="61" t="s">
        <v>1267</v>
      </c>
      <c r="E667" s="62" t="s">
        <v>346</v>
      </c>
    </row>
    <row r="668" spans="1:5" x14ac:dyDescent="0.2">
      <c r="A668" t="s">
        <v>342</v>
      </c>
      <c r="B668" t="s">
        <v>209</v>
      </c>
      <c r="D668" s="61" t="s">
        <v>1152</v>
      </c>
      <c r="E668" s="62" t="s">
        <v>477</v>
      </c>
    </row>
    <row r="669" spans="1:5" x14ac:dyDescent="0.2">
      <c r="A669" t="s">
        <v>342</v>
      </c>
      <c r="B669" t="s">
        <v>392</v>
      </c>
      <c r="D669" s="61" t="s">
        <v>456</v>
      </c>
    </row>
    <row r="670" spans="1:5" x14ac:dyDescent="0.2">
      <c r="A670" t="s">
        <v>342</v>
      </c>
      <c r="B670" t="s">
        <v>190</v>
      </c>
      <c r="D670" s="61" t="s">
        <v>1207</v>
      </c>
      <c r="E670" s="62" t="s">
        <v>1099</v>
      </c>
    </row>
    <row r="671" spans="1:5" x14ac:dyDescent="0.2">
      <c r="A671" t="s">
        <v>342</v>
      </c>
      <c r="B671" t="s">
        <v>191</v>
      </c>
      <c r="D671" s="61" t="s">
        <v>1197</v>
      </c>
      <c r="E671" s="62" t="s">
        <v>215</v>
      </c>
    </row>
    <row r="672" spans="1:5" x14ac:dyDescent="0.2">
      <c r="A672" t="s">
        <v>342</v>
      </c>
      <c r="B672" t="s">
        <v>192</v>
      </c>
      <c r="D672" s="61" t="s">
        <v>1153</v>
      </c>
      <c r="E672" s="62" t="s">
        <v>238</v>
      </c>
    </row>
    <row r="673" spans="1:5" x14ac:dyDescent="0.2">
      <c r="A673" t="s">
        <v>342</v>
      </c>
      <c r="B673" t="s">
        <v>193</v>
      </c>
      <c r="D673" s="61" t="s">
        <v>1432</v>
      </c>
      <c r="E673" s="62" t="s">
        <v>478</v>
      </c>
    </row>
    <row r="674" spans="1:5" x14ac:dyDescent="0.2">
      <c r="A674" t="s">
        <v>342</v>
      </c>
      <c r="B674" t="s">
        <v>194</v>
      </c>
      <c r="D674" s="61" t="s">
        <v>1643</v>
      </c>
      <c r="E674" s="62" t="s">
        <v>327</v>
      </c>
    </row>
    <row r="675" spans="1:5" x14ac:dyDescent="0.2">
      <c r="A675" t="s">
        <v>342</v>
      </c>
      <c r="B675" t="s">
        <v>195</v>
      </c>
      <c r="D675" s="61" t="s">
        <v>1268</v>
      </c>
      <c r="E675" s="62" t="s">
        <v>324</v>
      </c>
    </row>
    <row r="676" spans="1:5" x14ac:dyDescent="0.2">
      <c r="A676" t="s">
        <v>342</v>
      </c>
      <c r="B676" t="s">
        <v>393</v>
      </c>
      <c r="D676" s="61" t="s">
        <v>1644</v>
      </c>
      <c r="E676" s="62" t="s">
        <v>408</v>
      </c>
    </row>
    <row r="677" spans="1:5" x14ac:dyDescent="0.2">
      <c r="A677" t="s">
        <v>342</v>
      </c>
      <c r="B677" t="s">
        <v>196</v>
      </c>
      <c r="D677" s="61" t="s">
        <v>1269</v>
      </c>
      <c r="E677" s="62" t="s">
        <v>333</v>
      </c>
    </row>
    <row r="678" spans="1:5" x14ac:dyDescent="0.2">
      <c r="A678" t="s">
        <v>342</v>
      </c>
      <c r="B678" t="s">
        <v>197</v>
      </c>
      <c r="D678" s="61" t="s">
        <v>1208</v>
      </c>
      <c r="E678" s="62" t="s">
        <v>331</v>
      </c>
    </row>
    <row r="679" spans="1:5" x14ac:dyDescent="0.2">
      <c r="A679" t="s">
        <v>342</v>
      </c>
      <c r="B679" t="s">
        <v>198</v>
      </c>
      <c r="D679" s="61" t="s">
        <v>1433</v>
      </c>
      <c r="E679" s="62" t="s">
        <v>217</v>
      </c>
    </row>
    <row r="680" spans="1:5" x14ac:dyDescent="0.2">
      <c r="A680" t="s">
        <v>342</v>
      </c>
      <c r="B680" t="s">
        <v>199</v>
      </c>
      <c r="D680" s="61" t="s">
        <v>1270</v>
      </c>
      <c r="E680" s="62" t="s">
        <v>237</v>
      </c>
    </row>
    <row r="681" spans="1:5" x14ac:dyDescent="0.2">
      <c r="A681" t="s">
        <v>342</v>
      </c>
      <c r="B681" t="s">
        <v>200</v>
      </c>
      <c r="D681" s="61" t="s">
        <v>1271</v>
      </c>
      <c r="E681" s="62" t="s">
        <v>337</v>
      </c>
    </row>
    <row r="682" spans="1:5" x14ac:dyDescent="0.2">
      <c r="A682" t="s">
        <v>342</v>
      </c>
      <c r="B682" t="s">
        <v>203</v>
      </c>
      <c r="D682" s="61" t="s">
        <v>1434</v>
      </c>
      <c r="E682" s="62" t="s">
        <v>335</v>
      </c>
    </row>
    <row r="683" spans="1:5" x14ac:dyDescent="0.2">
      <c r="A683" t="s">
        <v>342</v>
      </c>
      <c r="B683" t="s">
        <v>394</v>
      </c>
      <c r="D683" s="61" t="s">
        <v>459</v>
      </c>
    </row>
    <row r="684" spans="1:5" x14ac:dyDescent="0.2">
      <c r="A684" t="s">
        <v>342</v>
      </c>
      <c r="B684" t="s">
        <v>201</v>
      </c>
      <c r="D684" s="61" t="s">
        <v>1154</v>
      </c>
      <c r="E684" s="62" t="s">
        <v>314</v>
      </c>
    </row>
    <row r="685" spans="1:5" x14ac:dyDescent="0.2">
      <c r="A685" t="s">
        <v>342</v>
      </c>
      <c r="B685" t="s">
        <v>213</v>
      </c>
      <c r="D685" s="61" t="s">
        <v>460</v>
      </c>
    </row>
    <row r="686" spans="1:5" x14ac:dyDescent="0.2">
      <c r="A686" t="s">
        <v>342</v>
      </c>
      <c r="B686" t="s">
        <v>395</v>
      </c>
      <c r="D686" s="61" t="s">
        <v>461</v>
      </c>
    </row>
    <row r="687" spans="1:5" x14ac:dyDescent="0.2">
      <c r="A687" t="s">
        <v>342</v>
      </c>
      <c r="B687" t="s">
        <v>202</v>
      </c>
      <c r="D687" s="61" t="s">
        <v>1272</v>
      </c>
      <c r="E687" s="62" t="s">
        <v>89</v>
      </c>
    </row>
    <row r="688" spans="1:5" x14ac:dyDescent="0.2">
      <c r="A688" t="s">
        <v>342</v>
      </c>
      <c r="B688" t="s">
        <v>204</v>
      </c>
      <c r="D688" s="61" t="s">
        <v>1273</v>
      </c>
      <c r="E688" s="62" t="s">
        <v>103</v>
      </c>
    </row>
    <row r="689" spans="1:5" x14ac:dyDescent="0.2">
      <c r="A689" t="s">
        <v>342</v>
      </c>
      <c r="B689" t="s">
        <v>205</v>
      </c>
      <c r="D689" s="61" t="s">
        <v>463</v>
      </c>
    </row>
    <row r="690" spans="1:5" x14ac:dyDescent="0.2">
      <c r="A690" t="s">
        <v>342</v>
      </c>
      <c r="B690" t="s">
        <v>396</v>
      </c>
      <c r="D690" s="61" t="s">
        <v>464</v>
      </c>
    </row>
    <row r="691" spans="1:5" x14ac:dyDescent="0.2">
      <c r="A691" t="s">
        <v>342</v>
      </c>
      <c r="B691" t="s">
        <v>397</v>
      </c>
      <c r="D691" s="61" t="s">
        <v>465</v>
      </c>
    </row>
    <row r="692" spans="1:5" x14ac:dyDescent="0.2">
      <c r="A692" t="s">
        <v>342</v>
      </c>
      <c r="B692" t="s">
        <v>398</v>
      </c>
      <c r="D692" s="61" t="s">
        <v>1548</v>
      </c>
      <c r="E692" s="62" t="s">
        <v>1771</v>
      </c>
    </row>
    <row r="693" spans="1:5" x14ac:dyDescent="0.2">
      <c r="A693" t="s">
        <v>342</v>
      </c>
      <c r="B693" t="s">
        <v>399</v>
      </c>
      <c r="D693" s="61" t="s">
        <v>1645</v>
      </c>
      <c r="E693" s="64">
        <v>0.93478009259259254</v>
      </c>
    </row>
    <row r="694" spans="1:5" x14ac:dyDescent="0.2">
      <c r="A694" t="s">
        <v>343</v>
      </c>
      <c r="B694" t="s">
        <v>184</v>
      </c>
      <c r="D694" s="61" t="s">
        <v>1155</v>
      </c>
      <c r="E694" s="62" t="s">
        <v>214</v>
      </c>
    </row>
    <row r="695" spans="1:5" x14ac:dyDescent="0.2">
      <c r="A695" t="s">
        <v>343</v>
      </c>
      <c r="B695" t="s">
        <v>166</v>
      </c>
      <c r="D695" s="61" t="s">
        <v>1156</v>
      </c>
      <c r="E695" s="62" t="s">
        <v>502</v>
      </c>
    </row>
    <row r="696" spans="1:5" x14ac:dyDescent="0.2">
      <c r="A696" t="s">
        <v>343</v>
      </c>
      <c r="B696" t="s">
        <v>167</v>
      </c>
      <c r="D696" s="61" t="s">
        <v>1209</v>
      </c>
      <c r="E696" s="62" t="s">
        <v>1216</v>
      </c>
    </row>
    <row r="697" spans="1:5" x14ac:dyDescent="0.2">
      <c r="A697" t="s">
        <v>343</v>
      </c>
      <c r="B697" t="s">
        <v>168</v>
      </c>
      <c r="D697" s="61" t="s">
        <v>1646</v>
      </c>
      <c r="E697" s="62" t="s">
        <v>1180</v>
      </c>
    </row>
    <row r="698" spans="1:5" x14ac:dyDescent="0.2">
      <c r="A698" t="s">
        <v>343</v>
      </c>
      <c r="B698" t="s">
        <v>169</v>
      </c>
      <c r="D698" s="61" t="s">
        <v>409</v>
      </c>
    </row>
    <row r="699" spans="1:5" x14ac:dyDescent="0.2">
      <c r="A699" t="s">
        <v>343</v>
      </c>
      <c r="B699" t="s">
        <v>208</v>
      </c>
      <c r="D699" s="61" t="s">
        <v>410</v>
      </c>
    </row>
    <row r="700" spans="1:5" x14ac:dyDescent="0.2">
      <c r="A700" t="s">
        <v>343</v>
      </c>
      <c r="B700" t="s">
        <v>347</v>
      </c>
      <c r="D700" s="61" t="s">
        <v>411</v>
      </c>
    </row>
    <row r="701" spans="1:5" x14ac:dyDescent="0.2">
      <c r="A701" t="s">
        <v>343</v>
      </c>
      <c r="B701" t="s">
        <v>170</v>
      </c>
      <c r="D701" s="61" t="s">
        <v>1436</v>
      </c>
      <c r="E701" s="62" t="s">
        <v>1345</v>
      </c>
    </row>
    <row r="702" spans="1:5" x14ac:dyDescent="0.2">
      <c r="A702" t="s">
        <v>343</v>
      </c>
      <c r="B702" t="s">
        <v>171</v>
      </c>
      <c r="D702" s="61" t="s">
        <v>1437</v>
      </c>
      <c r="E702" s="62" t="s">
        <v>1361</v>
      </c>
    </row>
    <row r="703" spans="1:5" x14ac:dyDescent="0.2">
      <c r="A703" t="s">
        <v>343</v>
      </c>
      <c r="B703" t="s">
        <v>172</v>
      </c>
      <c r="D703" s="61" t="s">
        <v>1438</v>
      </c>
      <c r="E703" s="62" t="s">
        <v>162</v>
      </c>
    </row>
    <row r="704" spans="1:5" x14ac:dyDescent="0.2">
      <c r="A704" t="s">
        <v>343</v>
      </c>
      <c r="B704" t="s">
        <v>173</v>
      </c>
      <c r="D704" s="61" t="s">
        <v>1439</v>
      </c>
      <c r="E704" s="62" t="s">
        <v>1175</v>
      </c>
    </row>
    <row r="705" spans="1:5" x14ac:dyDescent="0.2">
      <c r="A705" t="s">
        <v>343</v>
      </c>
      <c r="B705" t="s">
        <v>174</v>
      </c>
      <c r="D705" s="61" t="s">
        <v>1440</v>
      </c>
      <c r="E705" s="62" t="s">
        <v>1235</v>
      </c>
    </row>
    <row r="706" spans="1:5" x14ac:dyDescent="0.2">
      <c r="A706" t="s">
        <v>343</v>
      </c>
      <c r="B706" t="s">
        <v>175</v>
      </c>
      <c r="D706" s="61" t="s">
        <v>467</v>
      </c>
    </row>
    <row r="707" spans="1:5" x14ac:dyDescent="0.2">
      <c r="A707" t="s">
        <v>343</v>
      </c>
      <c r="B707" t="s">
        <v>348</v>
      </c>
      <c r="D707" s="61" t="s">
        <v>412</v>
      </c>
    </row>
    <row r="708" spans="1:5" x14ac:dyDescent="0.2">
      <c r="A708" t="s">
        <v>343</v>
      </c>
      <c r="B708" t="s">
        <v>176</v>
      </c>
      <c r="D708" s="61" t="s">
        <v>1647</v>
      </c>
      <c r="E708" s="62" t="s">
        <v>1217</v>
      </c>
    </row>
    <row r="709" spans="1:5" x14ac:dyDescent="0.2">
      <c r="A709" t="s">
        <v>343</v>
      </c>
      <c r="B709" t="s">
        <v>177</v>
      </c>
      <c r="D709" s="61" t="s">
        <v>1648</v>
      </c>
      <c r="E709" s="62" t="s">
        <v>1105</v>
      </c>
    </row>
    <row r="710" spans="1:5" x14ac:dyDescent="0.2">
      <c r="A710" t="s">
        <v>343</v>
      </c>
      <c r="B710" t="s">
        <v>178</v>
      </c>
      <c r="D710" s="61" t="s">
        <v>1649</v>
      </c>
      <c r="E710" s="62" t="s">
        <v>1101</v>
      </c>
    </row>
    <row r="711" spans="1:5" x14ac:dyDescent="0.2">
      <c r="A711" t="s">
        <v>343</v>
      </c>
      <c r="B711" t="s">
        <v>179</v>
      </c>
      <c r="D711" s="61" t="s">
        <v>1650</v>
      </c>
      <c r="E711" s="62" t="s">
        <v>1367</v>
      </c>
    </row>
    <row r="712" spans="1:5" x14ac:dyDescent="0.2">
      <c r="A712" t="s">
        <v>343</v>
      </c>
      <c r="B712" t="s">
        <v>180</v>
      </c>
      <c r="D712" s="61" t="s">
        <v>1651</v>
      </c>
      <c r="E712" s="62" t="s">
        <v>501</v>
      </c>
    </row>
    <row r="713" spans="1:5" x14ac:dyDescent="0.2">
      <c r="A713" t="s">
        <v>343</v>
      </c>
      <c r="B713" t="s">
        <v>181</v>
      </c>
      <c r="D713" s="61" t="s">
        <v>413</v>
      </c>
    </row>
    <row r="714" spans="1:5" x14ac:dyDescent="0.2">
      <c r="A714" t="s">
        <v>343</v>
      </c>
      <c r="B714" t="s">
        <v>349</v>
      </c>
      <c r="D714" s="61" t="s">
        <v>414</v>
      </c>
    </row>
    <row r="715" spans="1:5" x14ac:dyDescent="0.2">
      <c r="A715" t="s">
        <v>343</v>
      </c>
      <c r="B715" t="s">
        <v>182</v>
      </c>
      <c r="D715" s="61" t="s">
        <v>1652</v>
      </c>
      <c r="E715" s="62" t="s">
        <v>148</v>
      </c>
    </row>
    <row r="716" spans="1:5" x14ac:dyDescent="0.2">
      <c r="A716" t="s">
        <v>343</v>
      </c>
      <c r="B716" t="s">
        <v>212</v>
      </c>
      <c r="D716" s="61" t="s">
        <v>1653</v>
      </c>
      <c r="E716" s="62" t="s">
        <v>1108</v>
      </c>
    </row>
    <row r="717" spans="1:5" x14ac:dyDescent="0.2">
      <c r="A717" t="s">
        <v>343</v>
      </c>
      <c r="B717" t="s">
        <v>350</v>
      </c>
      <c r="D717" s="61" t="s">
        <v>1654</v>
      </c>
      <c r="E717" s="62" t="s">
        <v>1774</v>
      </c>
    </row>
    <row r="718" spans="1:5" x14ac:dyDescent="0.2">
      <c r="A718" t="s">
        <v>343</v>
      </c>
      <c r="B718" t="s">
        <v>183</v>
      </c>
      <c r="D718" s="61" t="s">
        <v>1655</v>
      </c>
      <c r="E718" s="62" t="s">
        <v>83</v>
      </c>
    </row>
    <row r="719" spans="1:5" x14ac:dyDescent="0.2">
      <c r="A719" t="s">
        <v>343</v>
      </c>
      <c r="B719" t="s">
        <v>206</v>
      </c>
      <c r="D719" s="61" t="s">
        <v>1656</v>
      </c>
      <c r="E719" s="62" t="s">
        <v>82</v>
      </c>
    </row>
    <row r="720" spans="1:5" x14ac:dyDescent="0.2">
      <c r="A720" t="s">
        <v>343</v>
      </c>
      <c r="B720" t="s">
        <v>207</v>
      </c>
      <c r="D720" s="61" t="s">
        <v>1657</v>
      </c>
      <c r="E720" s="62" t="s">
        <v>108</v>
      </c>
    </row>
    <row r="721" spans="1:5" x14ac:dyDescent="0.2">
      <c r="A721" t="s">
        <v>343</v>
      </c>
      <c r="B721" t="s">
        <v>210</v>
      </c>
      <c r="D721" s="61" t="s">
        <v>419</v>
      </c>
    </row>
    <row r="722" spans="1:5" x14ac:dyDescent="0.2">
      <c r="A722" t="s">
        <v>343</v>
      </c>
      <c r="B722" t="s">
        <v>351</v>
      </c>
      <c r="D722" s="61" t="s">
        <v>420</v>
      </c>
    </row>
    <row r="723" spans="1:5" x14ac:dyDescent="0.2">
      <c r="A723" t="s">
        <v>343</v>
      </c>
      <c r="B723" t="s">
        <v>352</v>
      </c>
      <c r="D723" s="61" t="s">
        <v>1658</v>
      </c>
      <c r="E723" s="62" t="s">
        <v>1776</v>
      </c>
    </row>
    <row r="724" spans="1:5" x14ac:dyDescent="0.2">
      <c r="A724" t="s">
        <v>343</v>
      </c>
      <c r="B724" t="s">
        <v>353</v>
      </c>
      <c r="D724" s="61" t="s">
        <v>1659</v>
      </c>
      <c r="E724" s="62" t="s">
        <v>1454</v>
      </c>
    </row>
    <row r="725" spans="1:5" x14ac:dyDescent="0.2">
      <c r="A725" t="s">
        <v>343</v>
      </c>
      <c r="B725" t="s">
        <v>354</v>
      </c>
      <c r="D725" s="61" t="s">
        <v>1660</v>
      </c>
      <c r="E725" s="62" t="s">
        <v>1777</v>
      </c>
    </row>
    <row r="726" spans="1:5" x14ac:dyDescent="0.2">
      <c r="A726" t="s">
        <v>343</v>
      </c>
      <c r="B726" t="s">
        <v>355</v>
      </c>
      <c r="D726" s="61" t="s">
        <v>469</v>
      </c>
    </row>
    <row r="727" spans="1:5" x14ac:dyDescent="0.2">
      <c r="A727" t="s">
        <v>343</v>
      </c>
      <c r="B727" t="s">
        <v>356</v>
      </c>
      <c r="D727" s="61" t="s">
        <v>421</v>
      </c>
    </row>
    <row r="728" spans="1:5" x14ac:dyDescent="0.2">
      <c r="A728" t="s">
        <v>343</v>
      </c>
      <c r="B728" t="s">
        <v>357</v>
      </c>
      <c r="D728" s="61" t="s">
        <v>422</v>
      </c>
    </row>
    <row r="729" spans="1:5" x14ac:dyDescent="0.2">
      <c r="A729" t="s">
        <v>343</v>
      </c>
      <c r="B729" t="s">
        <v>358</v>
      </c>
      <c r="D729" s="61" t="s">
        <v>423</v>
      </c>
    </row>
    <row r="730" spans="1:5" x14ac:dyDescent="0.2">
      <c r="A730" t="s">
        <v>343</v>
      </c>
      <c r="B730" t="s">
        <v>359</v>
      </c>
      <c r="D730" s="61" t="s">
        <v>424</v>
      </c>
    </row>
    <row r="731" spans="1:5" x14ac:dyDescent="0.2">
      <c r="A731" t="s">
        <v>343</v>
      </c>
      <c r="B731" t="s">
        <v>360</v>
      </c>
      <c r="D731" s="61" t="s">
        <v>1661</v>
      </c>
      <c r="E731" s="62" t="s">
        <v>407</v>
      </c>
    </row>
    <row r="732" spans="1:5" x14ac:dyDescent="0.2">
      <c r="A732" t="s">
        <v>343</v>
      </c>
      <c r="B732" t="s">
        <v>361</v>
      </c>
      <c r="D732" s="61" t="s">
        <v>1662</v>
      </c>
      <c r="E732" s="62" t="s">
        <v>148</v>
      </c>
    </row>
    <row r="733" spans="1:5" x14ac:dyDescent="0.2">
      <c r="A733" t="s">
        <v>343</v>
      </c>
      <c r="B733" t="s">
        <v>362</v>
      </c>
      <c r="D733" s="61" t="s">
        <v>1663</v>
      </c>
      <c r="E733" s="62" t="s">
        <v>1108</v>
      </c>
    </row>
    <row r="734" spans="1:5" x14ac:dyDescent="0.2">
      <c r="A734" t="s">
        <v>343</v>
      </c>
      <c r="B734" t="s">
        <v>363</v>
      </c>
      <c r="D734" s="61" t="s">
        <v>1664</v>
      </c>
      <c r="E734" s="62" t="s">
        <v>1774</v>
      </c>
    </row>
    <row r="735" spans="1:5" x14ac:dyDescent="0.2">
      <c r="A735" t="s">
        <v>343</v>
      </c>
      <c r="B735" t="s">
        <v>364</v>
      </c>
      <c r="D735" s="61" t="s">
        <v>427</v>
      </c>
    </row>
    <row r="736" spans="1:5" x14ac:dyDescent="0.2">
      <c r="A736" t="s">
        <v>343</v>
      </c>
      <c r="B736" t="s">
        <v>365</v>
      </c>
      <c r="D736" s="61" t="s">
        <v>428</v>
      </c>
    </row>
    <row r="737" spans="1:4" x14ac:dyDescent="0.2">
      <c r="A737" t="s">
        <v>343</v>
      </c>
      <c r="B737" t="s">
        <v>366</v>
      </c>
      <c r="D737" s="61" t="s">
        <v>429</v>
      </c>
    </row>
    <row r="738" spans="1:4" x14ac:dyDescent="0.2">
      <c r="A738" t="s">
        <v>343</v>
      </c>
      <c r="B738" t="s">
        <v>367</v>
      </c>
      <c r="D738" s="61" t="s">
        <v>430</v>
      </c>
    </row>
    <row r="739" spans="1:4" x14ac:dyDescent="0.2">
      <c r="A739" t="s">
        <v>343</v>
      </c>
      <c r="B739" t="s">
        <v>368</v>
      </c>
      <c r="D739" s="61" t="s">
        <v>431</v>
      </c>
    </row>
    <row r="740" spans="1:4" x14ac:dyDescent="0.2">
      <c r="A740" t="s">
        <v>343</v>
      </c>
      <c r="B740" t="s">
        <v>369</v>
      </c>
      <c r="D740" s="61" t="s">
        <v>432</v>
      </c>
    </row>
    <row r="741" spans="1:4" x14ac:dyDescent="0.2">
      <c r="A741" t="s">
        <v>343</v>
      </c>
      <c r="B741" t="s">
        <v>370</v>
      </c>
      <c r="D741" s="61" t="s">
        <v>433</v>
      </c>
    </row>
    <row r="742" spans="1:4" x14ac:dyDescent="0.2">
      <c r="A742" t="s">
        <v>343</v>
      </c>
      <c r="B742" t="s">
        <v>371</v>
      </c>
      <c r="D742" s="61" t="s">
        <v>434</v>
      </c>
    </row>
    <row r="743" spans="1:4" x14ac:dyDescent="0.2">
      <c r="A743" t="s">
        <v>343</v>
      </c>
      <c r="B743" t="s">
        <v>372</v>
      </c>
      <c r="D743" s="61" t="s">
        <v>435</v>
      </c>
    </row>
    <row r="744" spans="1:4" x14ac:dyDescent="0.2">
      <c r="A744" t="s">
        <v>343</v>
      </c>
      <c r="B744" t="s">
        <v>373</v>
      </c>
      <c r="D744" s="61" t="s">
        <v>436</v>
      </c>
    </row>
    <row r="745" spans="1:4" x14ac:dyDescent="0.2">
      <c r="A745" t="s">
        <v>343</v>
      </c>
      <c r="B745" t="s">
        <v>374</v>
      </c>
      <c r="D745" s="61" t="s">
        <v>437</v>
      </c>
    </row>
    <row r="746" spans="1:4" x14ac:dyDescent="0.2">
      <c r="A746" t="s">
        <v>343</v>
      </c>
      <c r="B746" t="s">
        <v>375</v>
      </c>
      <c r="D746" s="61" t="s">
        <v>438</v>
      </c>
    </row>
    <row r="747" spans="1:4" x14ac:dyDescent="0.2">
      <c r="A747" t="s">
        <v>343</v>
      </c>
      <c r="B747" t="s">
        <v>376</v>
      </c>
      <c r="D747" s="61" t="s">
        <v>439</v>
      </c>
    </row>
    <row r="748" spans="1:4" x14ac:dyDescent="0.2">
      <c r="A748" t="s">
        <v>343</v>
      </c>
      <c r="B748" t="s">
        <v>377</v>
      </c>
      <c r="D748" s="61" t="s">
        <v>440</v>
      </c>
    </row>
    <row r="749" spans="1:4" x14ac:dyDescent="0.2">
      <c r="A749" t="s">
        <v>343</v>
      </c>
      <c r="B749" t="s">
        <v>378</v>
      </c>
      <c r="D749" s="61" t="s">
        <v>441</v>
      </c>
    </row>
    <row r="750" spans="1:4" x14ac:dyDescent="0.2">
      <c r="A750" t="s">
        <v>343</v>
      </c>
      <c r="B750" t="s">
        <v>379</v>
      </c>
      <c r="D750" s="61" t="s">
        <v>442</v>
      </c>
    </row>
    <row r="751" spans="1:4" x14ac:dyDescent="0.2">
      <c r="A751" t="s">
        <v>343</v>
      </c>
      <c r="B751" t="s">
        <v>380</v>
      </c>
      <c r="D751" s="61" t="s">
        <v>443</v>
      </c>
    </row>
    <row r="752" spans="1:4" x14ac:dyDescent="0.2">
      <c r="A752" t="s">
        <v>343</v>
      </c>
      <c r="B752" t="s">
        <v>381</v>
      </c>
      <c r="D752" s="61" t="s">
        <v>444</v>
      </c>
    </row>
    <row r="753" spans="1:5" x14ac:dyDescent="0.2">
      <c r="A753" t="s">
        <v>343</v>
      </c>
      <c r="B753" t="s">
        <v>382</v>
      </c>
      <c r="D753" s="61" t="s">
        <v>445</v>
      </c>
    </row>
    <row r="754" spans="1:5" x14ac:dyDescent="0.2">
      <c r="A754" t="s">
        <v>343</v>
      </c>
      <c r="B754" t="s">
        <v>383</v>
      </c>
      <c r="D754" s="61" t="s">
        <v>446</v>
      </c>
    </row>
    <row r="755" spans="1:5" x14ac:dyDescent="0.2">
      <c r="A755" t="s">
        <v>343</v>
      </c>
      <c r="B755" t="s">
        <v>384</v>
      </c>
      <c r="D755" s="61" t="s">
        <v>447</v>
      </c>
    </row>
    <row r="756" spans="1:5" x14ac:dyDescent="0.2">
      <c r="A756" t="s">
        <v>343</v>
      </c>
      <c r="B756" t="s">
        <v>385</v>
      </c>
      <c r="D756" s="61" t="s">
        <v>448</v>
      </c>
    </row>
    <row r="757" spans="1:5" x14ac:dyDescent="0.2">
      <c r="A757" t="s">
        <v>343</v>
      </c>
      <c r="B757" t="s">
        <v>386</v>
      </c>
      <c r="D757" s="61" t="s">
        <v>449</v>
      </c>
    </row>
    <row r="758" spans="1:5" x14ac:dyDescent="0.2">
      <c r="A758" t="s">
        <v>343</v>
      </c>
      <c r="B758" t="s">
        <v>387</v>
      </c>
      <c r="D758" s="61" t="s">
        <v>450</v>
      </c>
    </row>
    <row r="759" spans="1:5" x14ac:dyDescent="0.2">
      <c r="A759" t="s">
        <v>343</v>
      </c>
      <c r="B759" t="s">
        <v>388</v>
      </c>
      <c r="D759" s="61" t="s">
        <v>451</v>
      </c>
    </row>
    <row r="760" spans="1:5" x14ac:dyDescent="0.2">
      <c r="A760" t="s">
        <v>343</v>
      </c>
      <c r="B760" t="s">
        <v>389</v>
      </c>
      <c r="D760" s="61" t="s">
        <v>452</v>
      </c>
    </row>
    <row r="761" spans="1:5" x14ac:dyDescent="0.2">
      <c r="A761" t="s">
        <v>343</v>
      </c>
      <c r="B761" t="s">
        <v>390</v>
      </c>
      <c r="D761" s="61" t="s">
        <v>453</v>
      </c>
    </row>
    <row r="762" spans="1:5" x14ac:dyDescent="0.2">
      <c r="A762" t="s">
        <v>343</v>
      </c>
      <c r="B762" t="s">
        <v>391</v>
      </c>
      <c r="D762" s="61" t="s">
        <v>576</v>
      </c>
      <c r="E762" s="62" t="s">
        <v>345</v>
      </c>
    </row>
    <row r="763" spans="1:5" x14ac:dyDescent="0.2">
      <c r="A763" t="s">
        <v>343</v>
      </c>
      <c r="B763" t="s">
        <v>186</v>
      </c>
      <c r="D763" s="61" t="s">
        <v>1157</v>
      </c>
      <c r="E763" s="62" t="s">
        <v>502</v>
      </c>
    </row>
    <row r="764" spans="1:5" x14ac:dyDescent="0.2">
      <c r="A764" t="s">
        <v>343</v>
      </c>
      <c r="B764" t="s">
        <v>187</v>
      </c>
      <c r="D764" s="61" t="s">
        <v>1210</v>
      </c>
      <c r="E764" s="62" t="s">
        <v>1216</v>
      </c>
    </row>
    <row r="765" spans="1:5" x14ac:dyDescent="0.2">
      <c r="A765" t="s">
        <v>343</v>
      </c>
      <c r="B765" t="s">
        <v>188</v>
      </c>
      <c r="D765" s="61" t="s">
        <v>1665</v>
      </c>
      <c r="E765" s="62" t="s">
        <v>1180</v>
      </c>
    </row>
    <row r="766" spans="1:5" x14ac:dyDescent="0.2">
      <c r="A766" t="s">
        <v>343</v>
      </c>
      <c r="B766" t="s">
        <v>189</v>
      </c>
      <c r="D766" s="61" t="s">
        <v>454</v>
      </c>
    </row>
    <row r="767" spans="1:5" x14ac:dyDescent="0.2">
      <c r="A767" t="s">
        <v>343</v>
      </c>
      <c r="B767" t="s">
        <v>209</v>
      </c>
      <c r="D767" s="61" t="s">
        <v>455</v>
      </c>
    </row>
    <row r="768" spans="1:5" x14ac:dyDescent="0.2">
      <c r="A768" t="s">
        <v>343</v>
      </c>
      <c r="B768" t="s">
        <v>392</v>
      </c>
      <c r="D768" s="61" t="s">
        <v>456</v>
      </c>
    </row>
    <row r="769" spans="1:5" x14ac:dyDescent="0.2">
      <c r="A769" t="s">
        <v>343</v>
      </c>
      <c r="B769" t="s">
        <v>190</v>
      </c>
      <c r="D769" s="61" t="s">
        <v>1442</v>
      </c>
      <c r="E769" s="62" t="s">
        <v>1345</v>
      </c>
    </row>
    <row r="770" spans="1:5" x14ac:dyDescent="0.2">
      <c r="A770" t="s">
        <v>343</v>
      </c>
      <c r="B770" t="s">
        <v>191</v>
      </c>
      <c r="D770" s="61" t="s">
        <v>1443</v>
      </c>
      <c r="E770" s="62" t="s">
        <v>1361</v>
      </c>
    </row>
    <row r="771" spans="1:5" x14ac:dyDescent="0.2">
      <c r="A771" t="s">
        <v>343</v>
      </c>
      <c r="B771" t="s">
        <v>192</v>
      </c>
      <c r="D771" s="61" t="s">
        <v>1444</v>
      </c>
      <c r="E771" s="62" t="s">
        <v>162</v>
      </c>
    </row>
    <row r="772" spans="1:5" x14ac:dyDescent="0.2">
      <c r="A772" t="s">
        <v>343</v>
      </c>
      <c r="B772" t="s">
        <v>193</v>
      </c>
      <c r="D772" s="61" t="s">
        <v>1445</v>
      </c>
      <c r="E772" s="62" t="s">
        <v>1175</v>
      </c>
    </row>
    <row r="773" spans="1:5" x14ac:dyDescent="0.2">
      <c r="A773" t="s">
        <v>343</v>
      </c>
      <c r="B773" t="s">
        <v>194</v>
      </c>
      <c r="D773" s="61" t="s">
        <v>1446</v>
      </c>
      <c r="E773" s="62" t="s">
        <v>1235</v>
      </c>
    </row>
    <row r="774" spans="1:5" x14ac:dyDescent="0.2">
      <c r="A774" t="s">
        <v>343</v>
      </c>
      <c r="B774" t="s">
        <v>195</v>
      </c>
      <c r="D774" s="61" t="s">
        <v>473</v>
      </c>
    </row>
    <row r="775" spans="1:5" x14ac:dyDescent="0.2">
      <c r="A775" t="s">
        <v>343</v>
      </c>
      <c r="B775" t="s">
        <v>393</v>
      </c>
      <c r="D775" s="61" t="s">
        <v>457</v>
      </c>
    </row>
    <row r="776" spans="1:5" x14ac:dyDescent="0.2">
      <c r="A776" t="s">
        <v>343</v>
      </c>
      <c r="B776" t="s">
        <v>196</v>
      </c>
      <c r="D776" s="61" t="s">
        <v>1666</v>
      </c>
      <c r="E776" s="62" t="s">
        <v>1217</v>
      </c>
    </row>
    <row r="777" spans="1:5" x14ac:dyDescent="0.2">
      <c r="A777" t="s">
        <v>343</v>
      </c>
      <c r="B777" t="s">
        <v>197</v>
      </c>
      <c r="D777" s="61" t="s">
        <v>1667</v>
      </c>
      <c r="E777" s="62" t="s">
        <v>1105</v>
      </c>
    </row>
    <row r="778" spans="1:5" x14ac:dyDescent="0.2">
      <c r="A778" t="s">
        <v>343</v>
      </c>
      <c r="B778" t="s">
        <v>198</v>
      </c>
      <c r="D778" s="61" t="s">
        <v>1668</v>
      </c>
      <c r="E778" s="62" t="s">
        <v>1101</v>
      </c>
    </row>
    <row r="779" spans="1:5" x14ac:dyDescent="0.2">
      <c r="A779" t="s">
        <v>343</v>
      </c>
      <c r="B779" t="s">
        <v>199</v>
      </c>
      <c r="D779" s="61" t="s">
        <v>1669</v>
      </c>
      <c r="E779" s="62" t="s">
        <v>1367</v>
      </c>
    </row>
    <row r="780" spans="1:5" x14ac:dyDescent="0.2">
      <c r="A780" t="s">
        <v>343</v>
      </c>
      <c r="B780" t="s">
        <v>200</v>
      </c>
      <c r="D780" s="61" t="s">
        <v>1670</v>
      </c>
      <c r="E780" s="62" t="s">
        <v>501</v>
      </c>
    </row>
    <row r="781" spans="1:5" x14ac:dyDescent="0.2">
      <c r="A781" t="s">
        <v>343</v>
      </c>
      <c r="B781" t="s">
        <v>203</v>
      </c>
      <c r="D781" s="61" t="s">
        <v>458</v>
      </c>
    </row>
    <row r="782" spans="1:5" x14ac:dyDescent="0.2">
      <c r="A782" t="s">
        <v>343</v>
      </c>
      <c r="B782" t="s">
        <v>394</v>
      </c>
      <c r="D782" s="61" t="s">
        <v>459</v>
      </c>
    </row>
    <row r="783" spans="1:5" x14ac:dyDescent="0.2">
      <c r="A783" t="s">
        <v>343</v>
      </c>
      <c r="B783" t="s">
        <v>201</v>
      </c>
      <c r="D783" s="61" t="s">
        <v>1671</v>
      </c>
      <c r="E783" s="62" t="s">
        <v>148</v>
      </c>
    </row>
    <row r="784" spans="1:5" x14ac:dyDescent="0.2">
      <c r="A784" t="s">
        <v>343</v>
      </c>
      <c r="B784" t="s">
        <v>213</v>
      </c>
      <c r="D784" s="61" t="s">
        <v>1672</v>
      </c>
      <c r="E784" s="62" t="s">
        <v>1108</v>
      </c>
    </row>
    <row r="785" spans="1:5" x14ac:dyDescent="0.2">
      <c r="A785" t="s">
        <v>343</v>
      </c>
      <c r="B785" t="s">
        <v>395</v>
      </c>
      <c r="D785" s="61" t="s">
        <v>1673</v>
      </c>
      <c r="E785" s="62" t="s">
        <v>1774</v>
      </c>
    </row>
    <row r="786" spans="1:5" x14ac:dyDescent="0.2">
      <c r="A786" t="s">
        <v>343</v>
      </c>
      <c r="B786" t="s">
        <v>202</v>
      </c>
      <c r="D786" s="61" t="s">
        <v>1674</v>
      </c>
      <c r="E786" s="62" t="s">
        <v>83</v>
      </c>
    </row>
    <row r="787" spans="1:5" x14ac:dyDescent="0.2">
      <c r="A787" t="s">
        <v>343</v>
      </c>
      <c r="B787" t="s">
        <v>204</v>
      </c>
      <c r="D787" s="61" t="s">
        <v>1675</v>
      </c>
      <c r="E787" s="62" t="s">
        <v>82</v>
      </c>
    </row>
    <row r="788" spans="1:5" x14ac:dyDescent="0.2">
      <c r="A788" t="s">
        <v>343</v>
      </c>
      <c r="B788" t="s">
        <v>205</v>
      </c>
      <c r="D788" s="61" t="s">
        <v>1676</v>
      </c>
      <c r="E788" s="62" t="s">
        <v>108</v>
      </c>
    </row>
    <row r="789" spans="1:5" x14ac:dyDescent="0.2">
      <c r="A789" t="s">
        <v>343</v>
      </c>
      <c r="B789" t="s">
        <v>396</v>
      </c>
      <c r="D789" s="61" t="s">
        <v>464</v>
      </c>
    </row>
    <row r="790" spans="1:5" x14ac:dyDescent="0.2">
      <c r="A790" t="s">
        <v>343</v>
      </c>
      <c r="B790" t="s">
        <v>397</v>
      </c>
      <c r="D790" s="61" t="s">
        <v>465</v>
      </c>
    </row>
    <row r="791" spans="1:5" x14ac:dyDescent="0.2">
      <c r="A791" t="s">
        <v>343</v>
      </c>
      <c r="B791" t="s">
        <v>398</v>
      </c>
      <c r="D791" s="61" t="s">
        <v>1538</v>
      </c>
      <c r="E791" s="63">
        <v>45631</v>
      </c>
    </row>
    <row r="792" spans="1:5" x14ac:dyDescent="0.2">
      <c r="A792" t="s">
        <v>343</v>
      </c>
      <c r="B792" t="s">
        <v>399</v>
      </c>
      <c r="D792" s="61" t="s">
        <v>1677</v>
      </c>
      <c r="E792" s="64">
        <v>0.70568287037037036</v>
      </c>
    </row>
    <row r="793" spans="1:5" x14ac:dyDescent="0.2">
      <c r="A793" t="s">
        <v>226</v>
      </c>
      <c r="B793" t="s">
        <v>184</v>
      </c>
      <c r="D793" s="61" t="s">
        <v>1678</v>
      </c>
      <c r="E793" s="62" t="s">
        <v>236</v>
      </c>
    </row>
    <row r="794" spans="1:5" x14ac:dyDescent="0.2">
      <c r="A794" t="s">
        <v>226</v>
      </c>
      <c r="B794" t="s">
        <v>166</v>
      </c>
      <c r="D794" s="61" t="s">
        <v>1158</v>
      </c>
      <c r="E794" s="62" t="s">
        <v>326</v>
      </c>
    </row>
    <row r="795" spans="1:5" x14ac:dyDescent="0.2">
      <c r="A795" t="s">
        <v>226</v>
      </c>
      <c r="B795" t="s">
        <v>167</v>
      </c>
      <c r="D795" s="61" t="s">
        <v>1679</v>
      </c>
      <c r="E795" s="62" t="s">
        <v>1176</v>
      </c>
    </row>
    <row r="796" spans="1:5" x14ac:dyDescent="0.2">
      <c r="A796" t="s">
        <v>226</v>
      </c>
      <c r="B796" t="s">
        <v>168</v>
      </c>
      <c r="D796" s="61" t="s">
        <v>1680</v>
      </c>
      <c r="E796" s="62" t="s">
        <v>1280</v>
      </c>
    </row>
    <row r="797" spans="1:5" x14ac:dyDescent="0.2">
      <c r="A797" t="s">
        <v>226</v>
      </c>
      <c r="B797" t="s">
        <v>169</v>
      </c>
      <c r="D797" s="61" t="s">
        <v>1681</v>
      </c>
      <c r="E797" s="62" t="s">
        <v>216</v>
      </c>
    </row>
    <row r="798" spans="1:5" x14ac:dyDescent="0.2">
      <c r="A798" t="s">
        <v>226</v>
      </c>
      <c r="B798" t="s">
        <v>208</v>
      </c>
      <c r="D798" s="61" t="s">
        <v>1682</v>
      </c>
      <c r="E798" s="62" t="s">
        <v>219</v>
      </c>
    </row>
    <row r="799" spans="1:5" x14ac:dyDescent="0.2">
      <c r="A799" t="s">
        <v>226</v>
      </c>
      <c r="B799" t="s">
        <v>347</v>
      </c>
      <c r="D799" s="61" t="s">
        <v>411</v>
      </c>
    </row>
    <row r="800" spans="1:5" x14ac:dyDescent="0.2">
      <c r="A800" t="s">
        <v>226</v>
      </c>
      <c r="B800" t="s">
        <v>170</v>
      </c>
      <c r="D800" s="61" t="s">
        <v>1683</v>
      </c>
      <c r="E800" s="62" t="s">
        <v>231</v>
      </c>
    </row>
    <row r="801" spans="1:5" x14ac:dyDescent="0.2">
      <c r="A801" t="s">
        <v>226</v>
      </c>
      <c r="B801" t="s">
        <v>171</v>
      </c>
      <c r="D801" s="61" t="s">
        <v>1684</v>
      </c>
      <c r="E801" s="62" t="s">
        <v>1488</v>
      </c>
    </row>
    <row r="802" spans="1:5" x14ac:dyDescent="0.2">
      <c r="A802" t="s">
        <v>226</v>
      </c>
      <c r="B802" t="s">
        <v>172</v>
      </c>
      <c r="D802" s="61" t="s">
        <v>1685</v>
      </c>
      <c r="E802" s="62" t="s">
        <v>404</v>
      </c>
    </row>
    <row r="803" spans="1:5" x14ac:dyDescent="0.2">
      <c r="A803" t="s">
        <v>226</v>
      </c>
      <c r="B803" t="s">
        <v>173</v>
      </c>
      <c r="D803" s="61" t="s">
        <v>1211</v>
      </c>
      <c r="E803" s="62" t="s">
        <v>404</v>
      </c>
    </row>
    <row r="804" spans="1:5" x14ac:dyDescent="0.2">
      <c r="A804" t="s">
        <v>226</v>
      </c>
      <c r="B804" t="s">
        <v>174</v>
      </c>
      <c r="D804" s="61" t="s">
        <v>1686</v>
      </c>
      <c r="E804" s="62" t="s">
        <v>330</v>
      </c>
    </row>
    <row r="805" spans="1:5" x14ac:dyDescent="0.2">
      <c r="A805" t="s">
        <v>226</v>
      </c>
      <c r="B805" t="s">
        <v>175</v>
      </c>
      <c r="D805" s="61" t="s">
        <v>1687</v>
      </c>
      <c r="E805" s="62" t="s">
        <v>230</v>
      </c>
    </row>
    <row r="806" spans="1:5" x14ac:dyDescent="0.2">
      <c r="A806" t="s">
        <v>226</v>
      </c>
      <c r="B806" t="s">
        <v>348</v>
      </c>
      <c r="D806" s="61" t="s">
        <v>1688</v>
      </c>
      <c r="E806" s="62" t="s">
        <v>315</v>
      </c>
    </row>
    <row r="807" spans="1:5" x14ac:dyDescent="0.2">
      <c r="A807" t="s">
        <v>226</v>
      </c>
      <c r="B807" t="s">
        <v>176</v>
      </c>
      <c r="D807" s="61" t="s">
        <v>1159</v>
      </c>
      <c r="E807" s="62" t="s">
        <v>151</v>
      </c>
    </row>
    <row r="808" spans="1:5" x14ac:dyDescent="0.2">
      <c r="A808" t="s">
        <v>226</v>
      </c>
      <c r="B808" t="s">
        <v>177</v>
      </c>
      <c r="D808" s="61" t="s">
        <v>1689</v>
      </c>
      <c r="E808" s="62" t="s">
        <v>220</v>
      </c>
    </row>
    <row r="809" spans="1:5" x14ac:dyDescent="0.2">
      <c r="A809" t="s">
        <v>226</v>
      </c>
      <c r="B809" t="s">
        <v>178</v>
      </c>
      <c r="D809" s="61" t="s">
        <v>1690</v>
      </c>
      <c r="E809" s="62" t="s">
        <v>1170</v>
      </c>
    </row>
    <row r="810" spans="1:5" x14ac:dyDescent="0.2">
      <c r="A810" t="s">
        <v>226</v>
      </c>
      <c r="B810" t="s">
        <v>179</v>
      </c>
      <c r="D810" s="61" t="s">
        <v>1691</v>
      </c>
      <c r="E810" s="62" t="s">
        <v>224</v>
      </c>
    </row>
    <row r="811" spans="1:5" x14ac:dyDescent="0.2">
      <c r="A811" t="s">
        <v>226</v>
      </c>
      <c r="B811" t="s">
        <v>180</v>
      </c>
      <c r="D811" s="61" t="s">
        <v>1692</v>
      </c>
      <c r="E811" s="62" t="s">
        <v>1294</v>
      </c>
    </row>
    <row r="812" spans="1:5" x14ac:dyDescent="0.2">
      <c r="A812" t="s">
        <v>226</v>
      </c>
      <c r="B812" t="s">
        <v>181</v>
      </c>
      <c r="D812" s="61" t="s">
        <v>413</v>
      </c>
    </row>
    <row r="813" spans="1:5" x14ac:dyDescent="0.2">
      <c r="A813" t="s">
        <v>226</v>
      </c>
      <c r="B813" t="s">
        <v>349</v>
      </c>
      <c r="D813" s="61" t="s">
        <v>414</v>
      </c>
    </row>
    <row r="814" spans="1:5" x14ac:dyDescent="0.2">
      <c r="A814" t="s">
        <v>226</v>
      </c>
      <c r="B814" t="s">
        <v>182</v>
      </c>
      <c r="D814" s="61" t="s">
        <v>1693</v>
      </c>
      <c r="E814" s="62" t="s">
        <v>1218</v>
      </c>
    </row>
    <row r="815" spans="1:5" x14ac:dyDescent="0.2">
      <c r="A815" t="s">
        <v>226</v>
      </c>
      <c r="B815" t="s">
        <v>212</v>
      </c>
      <c r="D815" s="61" t="s">
        <v>415</v>
      </c>
    </row>
    <row r="816" spans="1:5" x14ac:dyDescent="0.2">
      <c r="A816" t="s">
        <v>226</v>
      </c>
      <c r="B816" t="s">
        <v>350</v>
      </c>
      <c r="D816" s="61" t="s">
        <v>416</v>
      </c>
    </row>
    <row r="817" spans="1:5" x14ac:dyDescent="0.2">
      <c r="A817" t="s">
        <v>226</v>
      </c>
      <c r="B817" t="s">
        <v>183</v>
      </c>
      <c r="D817" s="61" t="s">
        <v>1694</v>
      </c>
      <c r="E817" s="62" t="s">
        <v>99</v>
      </c>
    </row>
    <row r="818" spans="1:5" x14ac:dyDescent="0.2">
      <c r="A818" t="s">
        <v>226</v>
      </c>
      <c r="B818" t="s">
        <v>206</v>
      </c>
      <c r="D818" s="61" t="s">
        <v>1695</v>
      </c>
      <c r="E818" s="62" t="s">
        <v>83</v>
      </c>
    </row>
    <row r="819" spans="1:5" x14ac:dyDescent="0.2">
      <c r="A819" t="s">
        <v>226</v>
      </c>
      <c r="B819" t="s">
        <v>207</v>
      </c>
      <c r="D819" s="61" t="s">
        <v>1696</v>
      </c>
      <c r="E819" s="62" t="s">
        <v>84</v>
      </c>
    </row>
    <row r="820" spans="1:5" x14ac:dyDescent="0.2">
      <c r="A820" t="s">
        <v>226</v>
      </c>
      <c r="B820" t="s">
        <v>210</v>
      </c>
      <c r="D820" s="61" t="s">
        <v>1697</v>
      </c>
      <c r="E820" s="62" t="s">
        <v>308</v>
      </c>
    </row>
    <row r="821" spans="1:5" x14ac:dyDescent="0.2">
      <c r="A821" t="s">
        <v>226</v>
      </c>
      <c r="B821" t="s">
        <v>351</v>
      </c>
      <c r="D821" s="61" t="s">
        <v>1698</v>
      </c>
      <c r="E821" s="62" t="s">
        <v>105</v>
      </c>
    </row>
    <row r="822" spans="1:5" x14ac:dyDescent="0.2">
      <c r="A822" t="s">
        <v>226</v>
      </c>
      <c r="B822" t="s">
        <v>352</v>
      </c>
      <c r="D822" s="61" t="s">
        <v>1699</v>
      </c>
      <c r="E822" s="62" t="s">
        <v>1778</v>
      </c>
    </row>
    <row r="823" spans="1:5" x14ac:dyDescent="0.2">
      <c r="A823" t="s">
        <v>226</v>
      </c>
      <c r="B823" t="s">
        <v>353</v>
      </c>
      <c r="D823" s="61" t="s">
        <v>1700</v>
      </c>
      <c r="E823" s="62" t="s">
        <v>1488</v>
      </c>
    </row>
    <row r="824" spans="1:5" x14ac:dyDescent="0.2">
      <c r="A824" t="s">
        <v>226</v>
      </c>
      <c r="B824" t="s">
        <v>354</v>
      </c>
      <c r="D824" s="61" t="s">
        <v>1701</v>
      </c>
      <c r="E824" s="62" t="s">
        <v>1306</v>
      </c>
    </row>
    <row r="825" spans="1:5" x14ac:dyDescent="0.2">
      <c r="A825" t="s">
        <v>226</v>
      </c>
      <c r="B825" t="s">
        <v>355</v>
      </c>
      <c r="D825" s="61" t="s">
        <v>1702</v>
      </c>
      <c r="E825" s="62" t="s">
        <v>1294</v>
      </c>
    </row>
    <row r="826" spans="1:5" x14ac:dyDescent="0.2">
      <c r="A826" t="s">
        <v>226</v>
      </c>
      <c r="B826" t="s">
        <v>356</v>
      </c>
      <c r="D826" s="61" t="s">
        <v>1703</v>
      </c>
      <c r="E826" s="62" t="s">
        <v>1346</v>
      </c>
    </row>
    <row r="827" spans="1:5" x14ac:dyDescent="0.2">
      <c r="A827" t="s">
        <v>226</v>
      </c>
      <c r="B827" t="s">
        <v>357</v>
      </c>
      <c r="D827" s="61" t="s">
        <v>1704</v>
      </c>
      <c r="E827" s="62" t="s">
        <v>152</v>
      </c>
    </row>
    <row r="828" spans="1:5" x14ac:dyDescent="0.2">
      <c r="A828" t="s">
        <v>226</v>
      </c>
      <c r="B828" t="s">
        <v>358</v>
      </c>
      <c r="D828" s="61" t="s">
        <v>1705</v>
      </c>
      <c r="E828" s="62" t="s">
        <v>1779</v>
      </c>
    </row>
    <row r="829" spans="1:5" x14ac:dyDescent="0.2">
      <c r="A829" t="s">
        <v>226</v>
      </c>
      <c r="B829" t="s">
        <v>359</v>
      </c>
      <c r="D829" s="61" t="s">
        <v>1706</v>
      </c>
      <c r="E829" s="62" t="s">
        <v>1780</v>
      </c>
    </row>
    <row r="830" spans="1:5" x14ac:dyDescent="0.2">
      <c r="A830" t="s">
        <v>226</v>
      </c>
      <c r="B830" t="s">
        <v>360</v>
      </c>
      <c r="D830" s="61" t="s">
        <v>1707</v>
      </c>
      <c r="E830" s="62" t="s">
        <v>321</v>
      </c>
    </row>
    <row r="831" spans="1:5" x14ac:dyDescent="0.2">
      <c r="A831" t="s">
        <v>226</v>
      </c>
      <c r="B831" t="s">
        <v>361</v>
      </c>
      <c r="D831" s="61" t="s">
        <v>1708</v>
      </c>
      <c r="E831" s="62" t="s">
        <v>1306</v>
      </c>
    </row>
    <row r="832" spans="1:5" x14ac:dyDescent="0.2">
      <c r="A832" t="s">
        <v>226</v>
      </c>
      <c r="B832" t="s">
        <v>362</v>
      </c>
      <c r="D832" s="61" t="s">
        <v>1709</v>
      </c>
      <c r="E832" s="62" t="s">
        <v>1294</v>
      </c>
    </row>
    <row r="833" spans="1:5" x14ac:dyDescent="0.2">
      <c r="A833" t="s">
        <v>226</v>
      </c>
      <c r="B833" t="s">
        <v>363</v>
      </c>
      <c r="D833" s="61" t="s">
        <v>1710</v>
      </c>
      <c r="E833" s="62" t="s">
        <v>1346</v>
      </c>
    </row>
    <row r="834" spans="1:5" x14ac:dyDescent="0.2">
      <c r="A834" t="s">
        <v>226</v>
      </c>
      <c r="B834" t="s">
        <v>364</v>
      </c>
      <c r="D834" s="61" t="s">
        <v>1711</v>
      </c>
      <c r="E834" s="62" t="s">
        <v>152</v>
      </c>
    </row>
    <row r="835" spans="1:5" x14ac:dyDescent="0.2">
      <c r="A835" t="s">
        <v>226</v>
      </c>
      <c r="B835" t="s">
        <v>365</v>
      </c>
      <c r="D835" s="61" t="s">
        <v>1712</v>
      </c>
      <c r="E835" s="62" t="s">
        <v>1779</v>
      </c>
    </row>
    <row r="836" spans="1:5" x14ac:dyDescent="0.2">
      <c r="A836" t="s">
        <v>226</v>
      </c>
      <c r="B836" t="s">
        <v>366</v>
      </c>
      <c r="D836" s="61" t="s">
        <v>1713</v>
      </c>
      <c r="E836" s="62" t="s">
        <v>1780</v>
      </c>
    </row>
    <row r="837" spans="1:5" x14ac:dyDescent="0.2">
      <c r="A837" t="s">
        <v>226</v>
      </c>
      <c r="B837" t="s">
        <v>367</v>
      </c>
      <c r="D837" s="61" t="s">
        <v>1714</v>
      </c>
      <c r="E837" s="62" t="s">
        <v>1781</v>
      </c>
    </row>
    <row r="838" spans="1:5" x14ac:dyDescent="0.2">
      <c r="A838" t="s">
        <v>226</v>
      </c>
      <c r="B838" t="s">
        <v>368</v>
      </c>
      <c r="D838" s="61" t="s">
        <v>431</v>
      </c>
    </row>
    <row r="839" spans="1:5" x14ac:dyDescent="0.2">
      <c r="A839" t="s">
        <v>226</v>
      </c>
      <c r="B839" t="s">
        <v>369</v>
      </c>
      <c r="D839" s="61" t="s">
        <v>432</v>
      </c>
    </row>
    <row r="840" spans="1:5" x14ac:dyDescent="0.2">
      <c r="A840" t="s">
        <v>226</v>
      </c>
      <c r="B840" t="s">
        <v>370</v>
      </c>
      <c r="D840" s="61" t="s">
        <v>433</v>
      </c>
    </row>
    <row r="841" spans="1:5" x14ac:dyDescent="0.2">
      <c r="A841" t="s">
        <v>226</v>
      </c>
      <c r="B841" t="s">
        <v>371</v>
      </c>
      <c r="D841" s="61" t="s">
        <v>434</v>
      </c>
    </row>
    <row r="842" spans="1:5" x14ac:dyDescent="0.2">
      <c r="A842" t="s">
        <v>226</v>
      </c>
      <c r="B842" t="s">
        <v>372</v>
      </c>
      <c r="D842" s="61" t="s">
        <v>435</v>
      </c>
    </row>
    <row r="843" spans="1:5" x14ac:dyDescent="0.2">
      <c r="A843" t="s">
        <v>226</v>
      </c>
      <c r="B843" t="s">
        <v>373</v>
      </c>
      <c r="D843" s="61" t="s">
        <v>436</v>
      </c>
    </row>
    <row r="844" spans="1:5" x14ac:dyDescent="0.2">
      <c r="A844" t="s">
        <v>226</v>
      </c>
      <c r="B844" t="s">
        <v>374</v>
      </c>
      <c r="D844" s="61" t="s">
        <v>437</v>
      </c>
    </row>
    <row r="845" spans="1:5" x14ac:dyDescent="0.2">
      <c r="A845" t="s">
        <v>226</v>
      </c>
      <c r="B845" t="s">
        <v>375</v>
      </c>
      <c r="D845" s="61" t="s">
        <v>438</v>
      </c>
    </row>
    <row r="846" spans="1:5" x14ac:dyDescent="0.2">
      <c r="A846" t="s">
        <v>226</v>
      </c>
      <c r="B846" t="s">
        <v>376</v>
      </c>
      <c r="D846" s="61" t="s">
        <v>439</v>
      </c>
    </row>
    <row r="847" spans="1:5" x14ac:dyDescent="0.2">
      <c r="A847" t="s">
        <v>226</v>
      </c>
      <c r="B847" t="s">
        <v>377</v>
      </c>
      <c r="D847" s="61" t="s">
        <v>440</v>
      </c>
    </row>
    <row r="848" spans="1:5" x14ac:dyDescent="0.2">
      <c r="A848" t="s">
        <v>226</v>
      </c>
      <c r="B848" t="s">
        <v>378</v>
      </c>
      <c r="D848" s="61" t="s">
        <v>441</v>
      </c>
    </row>
    <row r="849" spans="1:5" x14ac:dyDescent="0.2">
      <c r="A849" t="s">
        <v>226</v>
      </c>
      <c r="B849" t="s">
        <v>379</v>
      </c>
      <c r="D849" s="61" t="s">
        <v>442</v>
      </c>
    </row>
    <row r="850" spans="1:5" x14ac:dyDescent="0.2">
      <c r="A850" t="s">
        <v>226</v>
      </c>
      <c r="B850" t="s">
        <v>380</v>
      </c>
      <c r="D850" s="61" t="s">
        <v>443</v>
      </c>
    </row>
    <row r="851" spans="1:5" x14ac:dyDescent="0.2">
      <c r="A851" t="s">
        <v>226</v>
      </c>
      <c r="B851" t="s">
        <v>381</v>
      </c>
      <c r="D851" s="61" t="s">
        <v>444</v>
      </c>
    </row>
    <row r="852" spans="1:5" x14ac:dyDescent="0.2">
      <c r="A852" t="s">
        <v>226</v>
      </c>
      <c r="B852" t="s">
        <v>382</v>
      </c>
      <c r="D852" s="61" t="s">
        <v>445</v>
      </c>
    </row>
    <row r="853" spans="1:5" x14ac:dyDescent="0.2">
      <c r="A853" t="s">
        <v>226</v>
      </c>
      <c r="B853" t="s">
        <v>383</v>
      </c>
      <c r="D853" s="61" t="s">
        <v>446</v>
      </c>
    </row>
    <row r="854" spans="1:5" x14ac:dyDescent="0.2">
      <c r="A854" t="s">
        <v>226</v>
      </c>
      <c r="B854" t="s">
        <v>384</v>
      </c>
      <c r="D854" s="61" t="s">
        <v>447</v>
      </c>
    </row>
    <row r="855" spans="1:5" x14ac:dyDescent="0.2">
      <c r="A855" t="s">
        <v>226</v>
      </c>
      <c r="B855" t="s">
        <v>385</v>
      </c>
      <c r="D855" s="61" t="s">
        <v>448</v>
      </c>
    </row>
    <row r="856" spans="1:5" x14ac:dyDescent="0.2">
      <c r="A856" t="s">
        <v>226</v>
      </c>
      <c r="B856" t="s">
        <v>386</v>
      </c>
      <c r="D856" s="61" t="s">
        <v>1715</v>
      </c>
      <c r="E856" s="62" t="s">
        <v>1782</v>
      </c>
    </row>
    <row r="857" spans="1:5" x14ac:dyDescent="0.2">
      <c r="A857" t="s">
        <v>226</v>
      </c>
      <c r="B857" t="s">
        <v>387</v>
      </c>
      <c r="D857" s="61" t="s">
        <v>1716</v>
      </c>
      <c r="E857" s="62" t="s">
        <v>236</v>
      </c>
    </row>
    <row r="858" spans="1:5" x14ac:dyDescent="0.2">
      <c r="A858" t="s">
        <v>226</v>
      </c>
      <c r="B858" t="s">
        <v>388</v>
      </c>
      <c r="D858" s="61" t="s">
        <v>1717</v>
      </c>
      <c r="E858" s="62" t="s">
        <v>1334</v>
      </c>
    </row>
    <row r="859" spans="1:5" x14ac:dyDescent="0.2">
      <c r="A859" t="s">
        <v>226</v>
      </c>
      <c r="B859" t="s">
        <v>389</v>
      </c>
      <c r="D859" s="61" t="s">
        <v>1718</v>
      </c>
      <c r="E859" s="62" t="s">
        <v>1319</v>
      </c>
    </row>
    <row r="860" spans="1:5" x14ac:dyDescent="0.2">
      <c r="A860" t="s">
        <v>226</v>
      </c>
      <c r="B860" t="s">
        <v>390</v>
      </c>
      <c r="D860" s="61" t="s">
        <v>1719</v>
      </c>
      <c r="E860" s="62" t="s">
        <v>1283</v>
      </c>
    </row>
    <row r="861" spans="1:5" x14ac:dyDescent="0.2">
      <c r="A861" t="s">
        <v>226</v>
      </c>
      <c r="B861" t="s">
        <v>391</v>
      </c>
      <c r="D861" s="61" t="s">
        <v>576</v>
      </c>
      <c r="E861" s="62" t="s">
        <v>345</v>
      </c>
    </row>
    <row r="862" spans="1:5" x14ac:dyDescent="0.2">
      <c r="A862" t="s">
        <v>226</v>
      </c>
      <c r="B862" t="s">
        <v>186</v>
      </c>
      <c r="D862" s="61" t="s">
        <v>1160</v>
      </c>
      <c r="E862" s="62" t="s">
        <v>326</v>
      </c>
    </row>
    <row r="863" spans="1:5" x14ac:dyDescent="0.2">
      <c r="A863" t="s">
        <v>226</v>
      </c>
      <c r="B863" t="s">
        <v>187</v>
      </c>
      <c r="D863" s="61" t="s">
        <v>1720</v>
      </c>
      <c r="E863" s="62" t="s">
        <v>1176</v>
      </c>
    </row>
    <row r="864" spans="1:5" x14ac:dyDescent="0.2">
      <c r="A864" t="s">
        <v>226</v>
      </c>
      <c r="B864" t="s">
        <v>188</v>
      </c>
      <c r="D864" s="61" t="s">
        <v>1721</v>
      </c>
      <c r="E864" s="62" t="s">
        <v>1280</v>
      </c>
    </row>
    <row r="865" spans="1:5" x14ac:dyDescent="0.2">
      <c r="A865" t="s">
        <v>226</v>
      </c>
      <c r="B865" t="s">
        <v>189</v>
      </c>
      <c r="D865" s="61" t="s">
        <v>1722</v>
      </c>
      <c r="E865" s="62" t="s">
        <v>216</v>
      </c>
    </row>
    <row r="866" spans="1:5" x14ac:dyDescent="0.2">
      <c r="A866" t="s">
        <v>226</v>
      </c>
      <c r="B866" t="s">
        <v>209</v>
      </c>
      <c r="D866" s="61" t="s">
        <v>1723</v>
      </c>
      <c r="E866" s="62" t="s">
        <v>219</v>
      </c>
    </row>
    <row r="867" spans="1:5" x14ac:dyDescent="0.2">
      <c r="A867" t="s">
        <v>226</v>
      </c>
      <c r="B867" t="s">
        <v>392</v>
      </c>
      <c r="D867" s="61" t="s">
        <v>456</v>
      </c>
    </row>
    <row r="868" spans="1:5" x14ac:dyDescent="0.2">
      <c r="A868" t="s">
        <v>226</v>
      </c>
      <c r="B868" t="s">
        <v>190</v>
      </c>
      <c r="D868" s="61" t="s">
        <v>1724</v>
      </c>
      <c r="E868" s="62" t="s">
        <v>231</v>
      </c>
    </row>
    <row r="869" spans="1:5" x14ac:dyDescent="0.2">
      <c r="A869" t="s">
        <v>226</v>
      </c>
      <c r="B869" t="s">
        <v>191</v>
      </c>
      <c r="D869" s="61" t="s">
        <v>1725</v>
      </c>
      <c r="E869" s="62" t="s">
        <v>1488</v>
      </c>
    </row>
    <row r="870" spans="1:5" x14ac:dyDescent="0.2">
      <c r="A870" t="s">
        <v>226</v>
      </c>
      <c r="B870" t="s">
        <v>192</v>
      </c>
      <c r="D870" s="61" t="s">
        <v>1726</v>
      </c>
      <c r="E870" s="62" t="s">
        <v>404</v>
      </c>
    </row>
    <row r="871" spans="1:5" x14ac:dyDescent="0.2">
      <c r="A871" t="s">
        <v>226</v>
      </c>
      <c r="B871" t="s">
        <v>193</v>
      </c>
      <c r="D871" s="61" t="s">
        <v>1727</v>
      </c>
      <c r="E871" s="62" t="s">
        <v>404</v>
      </c>
    </row>
    <row r="872" spans="1:5" x14ac:dyDescent="0.2">
      <c r="A872" t="s">
        <v>226</v>
      </c>
      <c r="B872" t="s">
        <v>194</v>
      </c>
      <c r="D872" s="61" t="s">
        <v>1728</v>
      </c>
      <c r="E872" s="62" t="s">
        <v>330</v>
      </c>
    </row>
    <row r="873" spans="1:5" x14ac:dyDescent="0.2">
      <c r="A873" t="s">
        <v>226</v>
      </c>
      <c r="B873" t="s">
        <v>195</v>
      </c>
      <c r="D873" s="61" t="s">
        <v>1729</v>
      </c>
      <c r="E873" s="62" t="s">
        <v>230</v>
      </c>
    </row>
    <row r="874" spans="1:5" x14ac:dyDescent="0.2">
      <c r="A874" t="s">
        <v>226</v>
      </c>
      <c r="B874" t="s">
        <v>393</v>
      </c>
      <c r="D874" s="61" t="s">
        <v>1730</v>
      </c>
      <c r="E874" s="62" t="s">
        <v>315</v>
      </c>
    </row>
    <row r="875" spans="1:5" x14ac:dyDescent="0.2">
      <c r="A875" t="s">
        <v>226</v>
      </c>
      <c r="B875" t="s">
        <v>196</v>
      </c>
      <c r="D875" s="61" t="s">
        <v>1161</v>
      </c>
      <c r="E875" s="62" t="s">
        <v>151</v>
      </c>
    </row>
    <row r="876" spans="1:5" x14ac:dyDescent="0.2">
      <c r="A876" t="s">
        <v>226</v>
      </c>
      <c r="B876" t="s">
        <v>197</v>
      </c>
      <c r="D876" s="61" t="s">
        <v>1731</v>
      </c>
      <c r="E876" s="62" t="s">
        <v>220</v>
      </c>
    </row>
    <row r="877" spans="1:5" x14ac:dyDescent="0.2">
      <c r="A877" t="s">
        <v>226</v>
      </c>
      <c r="B877" t="s">
        <v>198</v>
      </c>
      <c r="D877" s="61" t="s">
        <v>1732</v>
      </c>
      <c r="E877" s="62" t="s">
        <v>1170</v>
      </c>
    </row>
    <row r="878" spans="1:5" x14ac:dyDescent="0.2">
      <c r="A878" t="s">
        <v>226</v>
      </c>
      <c r="B878" t="s">
        <v>199</v>
      </c>
      <c r="D878" s="61" t="s">
        <v>1733</v>
      </c>
      <c r="E878" s="62" t="s">
        <v>224</v>
      </c>
    </row>
    <row r="879" spans="1:5" x14ac:dyDescent="0.2">
      <c r="A879" t="s">
        <v>226</v>
      </c>
      <c r="B879" t="s">
        <v>200</v>
      </c>
      <c r="D879" s="61" t="s">
        <v>1734</v>
      </c>
      <c r="E879" s="62" t="s">
        <v>1294</v>
      </c>
    </row>
    <row r="880" spans="1:5" x14ac:dyDescent="0.2">
      <c r="A880" t="s">
        <v>226</v>
      </c>
      <c r="B880" t="s">
        <v>203</v>
      </c>
      <c r="D880" s="61" t="s">
        <v>458</v>
      </c>
    </row>
    <row r="881" spans="1:5" x14ac:dyDescent="0.2">
      <c r="A881" t="s">
        <v>226</v>
      </c>
      <c r="B881" t="s">
        <v>394</v>
      </c>
      <c r="D881" s="61" t="s">
        <v>459</v>
      </c>
    </row>
    <row r="882" spans="1:5" x14ac:dyDescent="0.2">
      <c r="A882" t="s">
        <v>226</v>
      </c>
      <c r="B882" t="s">
        <v>201</v>
      </c>
      <c r="D882" s="61" t="s">
        <v>1448</v>
      </c>
      <c r="E882" s="62" t="s">
        <v>1218</v>
      </c>
    </row>
    <row r="883" spans="1:5" x14ac:dyDescent="0.2">
      <c r="A883" t="s">
        <v>226</v>
      </c>
      <c r="B883" t="s">
        <v>213</v>
      </c>
      <c r="D883" s="61" t="s">
        <v>460</v>
      </c>
    </row>
    <row r="884" spans="1:5" x14ac:dyDescent="0.2">
      <c r="A884" t="s">
        <v>226</v>
      </c>
      <c r="B884" t="s">
        <v>395</v>
      </c>
      <c r="D884" s="61" t="s">
        <v>461</v>
      </c>
    </row>
    <row r="885" spans="1:5" x14ac:dyDescent="0.2">
      <c r="A885" t="s">
        <v>226</v>
      </c>
      <c r="B885" t="s">
        <v>202</v>
      </c>
      <c r="D885" s="61" t="s">
        <v>1735</v>
      </c>
      <c r="E885" s="62" t="s">
        <v>99</v>
      </c>
    </row>
    <row r="886" spans="1:5" x14ac:dyDescent="0.2">
      <c r="A886" t="s">
        <v>226</v>
      </c>
      <c r="B886" t="s">
        <v>204</v>
      </c>
      <c r="D886" s="61" t="s">
        <v>1736</v>
      </c>
      <c r="E886" s="62" t="s">
        <v>83</v>
      </c>
    </row>
    <row r="887" spans="1:5" x14ac:dyDescent="0.2">
      <c r="A887" t="s">
        <v>226</v>
      </c>
      <c r="B887" t="s">
        <v>205</v>
      </c>
      <c r="D887" s="61" t="s">
        <v>1737</v>
      </c>
      <c r="E887" s="62" t="s">
        <v>84</v>
      </c>
    </row>
    <row r="888" spans="1:5" x14ac:dyDescent="0.2">
      <c r="A888" t="s">
        <v>226</v>
      </c>
      <c r="B888" t="s">
        <v>396</v>
      </c>
      <c r="D888" s="61" t="s">
        <v>1738</v>
      </c>
      <c r="E888" s="62" t="s">
        <v>308</v>
      </c>
    </row>
    <row r="889" spans="1:5" x14ac:dyDescent="0.2">
      <c r="A889" t="s">
        <v>226</v>
      </c>
      <c r="B889" t="s">
        <v>397</v>
      </c>
      <c r="D889" s="61" t="s">
        <v>1739</v>
      </c>
      <c r="E889" s="62" t="s">
        <v>105</v>
      </c>
    </row>
    <row r="890" spans="1:5" x14ac:dyDescent="0.2">
      <c r="A890" t="s">
        <v>226</v>
      </c>
      <c r="B890" t="s">
        <v>398</v>
      </c>
      <c r="D890" s="61" t="s">
        <v>1740</v>
      </c>
      <c r="E890" s="62" t="s">
        <v>1783</v>
      </c>
    </row>
    <row r="891" spans="1:5" x14ac:dyDescent="0.2">
      <c r="A891" t="s">
        <v>226</v>
      </c>
      <c r="B891" t="s">
        <v>399</v>
      </c>
      <c r="D891" s="61" t="s">
        <v>1741</v>
      </c>
      <c r="E891" s="64">
        <v>4.7372685185185184E-2</v>
      </c>
    </row>
    <row r="892" spans="1:5" x14ac:dyDescent="0.2">
      <c r="A892" t="s">
        <v>344</v>
      </c>
      <c r="B892" t="s">
        <v>184</v>
      </c>
      <c r="D892" s="61" t="s">
        <v>1162</v>
      </c>
      <c r="E892" s="62" t="s">
        <v>222</v>
      </c>
    </row>
    <row r="893" spans="1:5" x14ac:dyDescent="0.2">
      <c r="A893" t="s">
        <v>344</v>
      </c>
      <c r="B893" t="s">
        <v>166</v>
      </c>
      <c r="D893" s="61" t="s">
        <v>1742</v>
      </c>
      <c r="E893" s="62" t="s">
        <v>316</v>
      </c>
    </row>
    <row r="894" spans="1:5" x14ac:dyDescent="0.2">
      <c r="A894" t="s">
        <v>344</v>
      </c>
      <c r="B894" t="s">
        <v>167</v>
      </c>
      <c r="D894" s="61" t="s">
        <v>1212</v>
      </c>
      <c r="E894" s="62" t="s">
        <v>234</v>
      </c>
    </row>
    <row r="895" spans="1:5" x14ac:dyDescent="0.2">
      <c r="A895" t="s">
        <v>344</v>
      </c>
      <c r="B895" t="s">
        <v>168</v>
      </c>
      <c r="D895" s="61" t="s">
        <v>1435</v>
      </c>
      <c r="E895" s="62" t="s">
        <v>1337</v>
      </c>
    </row>
    <row r="896" spans="1:5" x14ac:dyDescent="0.2">
      <c r="A896" t="s">
        <v>344</v>
      </c>
      <c r="B896" t="s">
        <v>169</v>
      </c>
      <c r="D896" s="61" t="s">
        <v>1743</v>
      </c>
      <c r="E896" s="62" t="s">
        <v>1129</v>
      </c>
    </row>
    <row r="897" spans="1:5" x14ac:dyDescent="0.2">
      <c r="A897" t="s">
        <v>344</v>
      </c>
      <c r="B897" t="s">
        <v>208</v>
      </c>
      <c r="D897" s="61" t="s">
        <v>410</v>
      </c>
    </row>
    <row r="898" spans="1:5" x14ac:dyDescent="0.2">
      <c r="A898" t="s">
        <v>344</v>
      </c>
      <c r="B898" t="s">
        <v>347</v>
      </c>
      <c r="D898" s="61" t="s">
        <v>411</v>
      </c>
    </row>
    <row r="899" spans="1:5" x14ac:dyDescent="0.2">
      <c r="A899" t="s">
        <v>344</v>
      </c>
      <c r="B899" t="s">
        <v>170</v>
      </c>
      <c r="D899" s="61" t="s">
        <v>1744</v>
      </c>
      <c r="E899" s="62" t="s">
        <v>223</v>
      </c>
    </row>
    <row r="900" spans="1:5" x14ac:dyDescent="0.2">
      <c r="A900" t="s">
        <v>344</v>
      </c>
      <c r="B900" t="s">
        <v>171</v>
      </c>
      <c r="D900" s="61" t="s">
        <v>1745</v>
      </c>
      <c r="E900" s="62" t="s">
        <v>1282</v>
      </c>
    </row>
    <row r="901" spans="1:5" x14ac:dyDescent="0.2">
      <c r="A901" t="s">
        <v>344</v>
      </c>
      <c r="B901" t="s">
        <v>172</v>
      </c>
      <c r="D901" s="61" t="s">
        <v>1685</v>
      </c>
      <c r="E901" s="62" t="s">
        <v>1306</v>
      </c>
    </row>
    <row r="902" spans="1:5" x14ac:dyDescent="0.2">
      <c r="A902" t="s">
        <v>344</v>
      </c>
      <c r="B902" t="s">
        <v>173</v>
      </c>
      <c r="D902" s="61" t="s">
        <v>1746</v>
      </c>
      <c r="E902" s="62" t="s">
        <v>334</v>
      </c>
    </row>
    <row r="903" spans="1:5" x14ac:dyDescent="0.2">
      <c r="A903" t="s">
        <v>344</v>
      </c>
      <c r="B903" t="s">
        <v>174</v>
      </c>
      <c r="D903" s="61" t="s">
        <v>1747</v>
      </c>
      <c r="E903" s="62" t="s">
        <v>480</v>
      </c>
    </row>
    <row r="904" spans="1:5" x14ac:dyDescent="0.2">
      <c r="A904" t="s">
        <v>344</v>
      </c>
      <c r="B904" t="s">
        <v>175</v>
      </c>
      <c r="D904" s="61" t="s">
        <v>1748</v>
      </c>
      <c r="E904" s="62" t="s">
        <v>1119</v>
      </c>
    </row>
    <row r="905" spans="1:5" x14ac:dyDescent="0.2">
      <c r="A905" t="s">
        <v>344</v>
      </c>
      <c r="B905" t="s">
        <v>348</v>
      </c>
      <c r="D905" s="61" t="s">
        <v>412</v>
      </c>
    </row>
    <row r="906" spans="1:5" x14ac:dyDescent="0.2">
      <c r="A906" t="s">
        <v>344</v>
      </c>
      <c r="B906" t="s">
        <v>176</v>
      </c>
      <c r="D906" s="61" t="s">
        <v>1450</v>
      </c>
      <c r="E906" s="62" t="s">
        <v>1360</v>
      </c>
    </row>
    <row r="907" spans="1:5" x14ac:dyDescent="0.2">
      <c r="A907" t="s">
        <v>344</v>
      </c>
      <c r="B907" t="s">
        <v>177</v>
      </c>
      <c r="D907" s="61" t="s">
        <v>1451</v>
      </c>
      <c r="E907" s="62" t="s">
        <v>225</v>
      </c>
    </row>
    <row r="908" spans="1:5" x14ac:dyDescent="0.2">
      <c r="A908" t="s">
        <v>344</v>
      </c>
      <c r="B908" t="s">
        <v>178</v>
      </c>
      <c r="D908" s="61" t="s">
        <v>1749</v>
      </c>
      <c r="E908" s="62" t="s">
        <v>507</v>
      </c>
    </row>
    <row r="909" spans="1:5" x14ac:dyDescent="0.2">
      <c r="A909" t="s">
        <v>344</v>
      </c>
      <c r="B909" t="s">
        <v>179</v>
      </c>
      <c r="D909" s="61" t="s">
        <v>1750</v>
      </c>
      <c r="E909" s="62" t="s">
        <v>154</v>
      </c>
    </row>
    <row r="910" spans="1:5" x14ac:dyDescent="0.2">
      <c r="A910" t="s">
        <v>344</v>
      </c>
      <c r="B910" t="s">
        <v>180</v>
      </c>
      <c r="D910" s="61" t="s">
        <v>1751</v>
      </c>
      <c r="E910" s="62" t="s">
        <v>1784</v>
      </c>
    </row>
    <row r="911" spans="1:5" x14ac:dyDescent="0.2">
      <c r="A911" t="s">
        <v>344</v>
      </c>
      <c r="B911" t="s">
        <v>181</v>
      </c>
      <c r="D911" s="61" t="s">
        <v>413</v>
      </c>
    </row>
    <row r="912" spans="1:5" x14ac:dyDescent="0.2">
      <c r="A912" t="s">
        <v>344</v>
      </c>
      <c r="B912" t="s">
        <v>349</v>
      </c>
      <c r="D912" s="61" t="s">
        <v>414</v>
      </c>
    </row>
    <row r="913" spans="1:5" x14ac:dyDescent="0.2">
      <c r="A913" t="s">
        <v>344</v>
      </c>
      <c r="B913" t="s">
        <v>182</v>
      </c>
      <c r="D913" s="61" t="s">
        <v>1274</v>
      </c>
      <c r="E913" s="62" t="s">
        <v>923</v>
      </c>
    </row>
    <row r="914" spans="1:5" x14ac:dyDescent="0.2">
      <c r="A914" t="s">
        <v>344</v>
      </c>
      <c r="B914" t="s">
        <v>212</v>
      </c>
      <c r="D914" s="61" t="s">
        <v>415</v>
      </c>
    </row>
    <row r="915" spans="1:5" x14ac:dyDescent="0.2">
      <c r="A915" t="s">
        <v>344</v>
      </c>
      <c r="B915" t="s">
        <v>350</v>
      </c>
      <c r="D915" s="61" t="s">
        <v>416</v>
      </c>
    </row>
    <row r="916" spans="1:5" x14ac:dyDescent="0.2">
      <c r="A916" t="s">
        <v>344</v>
      </c>
      <c r="B916" t="s">
        <v>183</v>
      </c>
      <c r="D916" s="61" t="s">
        <v>1655</v>
      </c>
      <c r="E916" s="62" t="s">
        <v>86</v>
      </c>
    </row>
    <row r="917" spans="1:5" x14ac:dyDescent="0.2">
      <c r="A917" t="s">
        <v>344</v>
      </c>
      <c r="B917" t="s">
        <v>206</v>
      </c>
      <c r="D917" s="61" t="s">
        <v>1752</v>
      </c>
      <c r="E917" s="62" t="s">
        <v>86</v>
      </c>
    </row>
    <row r="918" spans="1:5" x14ac:dyDescent="0.2">
      <c r="A918" t="s">
        <v>344</v>
      </c>
      <c r="B918" t="s">
        <v>207</v>
      </c>
      <c r="D918" s="61" t="s">
        <v>418</v>
      </c>
    </row>
    <row r="919" spans="1:5" x14ac:dyDescent="0.2">
      <c r="A919" t="s">
        <v>344</v>
      </c>
      <c r="B919" t="s">
        <v>210</v>
      </c>
      <c r="D919" s="61" t="s">
        <v>419</v>
      </c>
    </row>
    <row r="920" spans="1:5" x14ac:dyDescent="0.2">
      <c r="A920" t="s">
        <v>344</v>
      </c>
      <c r="B920" t="s">
        <v>351</v>
      </c>
      <c r="D920" s="61" t="s">
        <v>420</v>
      </c>
    </row>
    <row r="921" spans="1:5" x14ac:dyDescent="0.2">
      <c r="A921" t="s">
        <v>344</v>
      </c>
      <c r="B921" t="s">
        <v>352</v>
      </c>
      <c r="D921" s="61" t="s">
        <v>1753</v>
      </c>
      <c r="E921" s="62" t="s">
        <v>104</v>
      </c>
    </row>
    <row r="922" spans="1:5" x14ac:dyDescent="0.2">
      <c r="A922" t="s">
        <v>344</v>
      </c>
      <c r="B922" t="s">
        <v>353</v>
      </c>
      <c r="D922" s="61" t="s">
        <v>1754</v>
      </c>
      <c r="E922" s="62" t="s">
        <v>1306</v>
      </c>
    </row>
    <row r="923" spans="1:5" x14ac:dyDescent="0.2">
      <c r="A923" t="s">
        <v>344</v>
      </c>
      <c r="B923" t="s">
        <v>354</v>
      </c>
      <c r="D923" s="61" t="s">
        <v>1755</v>
      </c>
      <c r="E923" s="62" t="s">
        <v>83</v>
      </c>
    </row>
    <row r="924" spans="1:5" x14ac:dyDescent="0.2">
      <c r="A924" t="s">
        <v>344</v>
      </c>
      <c r="B924" t="s">
        <v>355</v>
      </c>
      <c r="D924" s="61" t="s">
        <v>1756</v>
      </c>
      <c r="E924" s="62" t="s">
        <v>1785</v>
      </c>
    </row>
    <row r="925" spans="1:5" x14ac:dyDescent="0.2">
      <c r="A925" t="s">
        <v>344</v>
      </c>
      <c r="B925" t="s">
        <v>356</v>
      </c>
      <c r="D925" s="61" t="s">
        <v>421</v>
      </c>
    </row>
    <row r="926" spans="1:5" x14ac:dyDescent="0.2">
      <c r="A926" t="s">
        <v>344</v>
      </c>
      <c r="B926" t="s">
        <v>357</v>
      </c>
      <c r="D926" s="61" t="s">
        <v>422</v>
      </c>
    </row>
    <row r="927" spans="1:5" x14ac:dyDescent="0.2">
      <c r="A927" t="s">
        <v>344</v>
      </c>
      <c r="B927" t="s">
        <v>358</v>
      </c>
      <c r="D927" s="61" t="s">
        <v>423</v>
      </c>
    </row>
    <row r="928" spans="1:5" x14ac:dyDescent="0.2">
      <c r="A928" t="s">
        <v>344</v>
      </c>
      <c r="B928" t="s">
        <v>359</v>
      </c>
      <c r="D928" s="61" t="s">
        <v>424</v>
      </c>
    </row>
    <row r="929" spans="1:5" x14ac:dyDescent="0.2">
      <c r="A929" t="s">
        <v>344</v>
      </c>
      <c r="B929" t="s">
        <v>360</v>
      </c>
      <c r="D929" s="61" t="s">
        <v>1757</v>
      </c>
      <c r="E929" s="62" t="s">
        <v>1784</v>
      </c>
    </row>
    <row r="930" spans="1:5" x14ac:dyDescent="0.2">
      <c r="A930" t="s">
        <v>344</v>
      </c>
      <c r="B930" t="s">
        <v>361</v>
      </c>
      <c r="D930" s="61" t="s">
        <v>1758</v>
      </c>
      <c r="E930" s="62" t="s">
        <v>83</v>
      </c>
    </row>
    <row r="931" spans="1:5" x14ac:dyDescent="0.2">
      <c r="A931" t="s">
        <v>344</v>
      </c>
      <c r="B931" t="s">
        <v>362</v>
      </c>
      <c r="D931" s="61" t="s">
        <v>425</v>
      </c>
    </row>
    <row r="932" spans="1:5" x14ac:dyDescent="0.2">
      <c r="A932" t="s">
        <v>344</v>
      </c>
      <c r="B932" t="s">
        <v>363</v>
      </c>
      <c r="D932" s="61" t="s">
        <v>426</v>
      </c>
    </row>
    <row r="933" spans="1:5" x14ac:dyDescent="0.2">
      <c r="A933" t="s">
        <v>344</v>
      </c>
      <c r="B933" t="s">
        <v>364</v>
      </c>
      <c r="D933" s="61" t="s">
        <v>427</v>
      </c>
    </row>
    <row r="934" spans="1:5" x14ac:dyDescent="0.2">
      <c r="A934" t="s">
        <v>344</v>
      </c>
      <c r="B934" t="s">
        <v>365</v>
      </c>
      <c r="D934" s="61" t="s">
        <v>428</v>
      </c>
    </row>
    <row r="935" spans="1:5" x14ac:dyDescent="0.2">
      <c r="A935" t="s">
        <v>344</v>
      </c>
      <c r="B935" t="s">
        <v>366</v>
      </c>
      <c r="D935" s="61" t="s">
        <v>429</v>
      </c>
    </row>
    <row r="936" spans="1:5" x14ac:dyDescent="0.2">
      <c r="A936" t="s">
        <v>344</v>
      </c>
      <c r="B936" t="s">
        <v>367</v>
      </c>
      <c r="D936" s="61" t="s">
        <v>430</v>
      </c>
    </row>
    <row r="937" spans="1:5" x14ac:dyDescent="0.2">
      <c r="A937" t="s">
        <v>344</v>
      </c>
      <c r="B937" t="s">
        <v>368</v>
      </c>
      <c r="D937" s="61" t="s">
        <v>431</v>
      </c>
    </row>
    <row r="938" spans="1:5" x14ac:dyDescent="0.2">
      <c r="A938" t="s">
        <v>344</v>
      </c>
      <c r="B938" t="s">
        <v>369</v>
      </c>
      <c r="D938" s="61" t="s">
        <v>432</v>
      </c>
    </row>
    <row r="939" spans="1:5" x14ac:dyDescent="0.2">
      <c r="A939" t="s">
        <v>344</v>
      </c>
      <c r="B939" t="s">
        <v>370</v>
      </c>
      <c r="D939" s="61" t="s">
        <v>433</v>
      </c>
    </row>
    <row r="940" spans="1:5" x14ac:dyDescent="0.2">
      <c r="A940" t="s">
        <v>344</v>
      </c>
      <c r="B940" t="s">
        <v>371</v>
      </c>
      <c r="D940" s="61" t="s">
        <v>434</v>
      </c>
    </row>
    <row r="941" spans="1:5" x14ac:dyDescent="0.2">
      <c r="A941" t="s">
        <v>344</v>
      </c>
      <c r="B941" t="s">
        <v>372</v>
      </c>
      <c r="D941" s="61" t="s">
        <v>435</v>
      </c>
    </row>
    <row r="942" spans="1:5" x14ac:dyDescent="0.2">
      <c r="A942" t="s">
        <v>344</v>
      </c>
      <c r="B942" t="s">
        <v>373</v>
      </c>
      <c r="D942" s="61" t="s">
        <v>436</v>
      </c>
    </row>
    <row r="943" spans="1:5" x14ac:dyDescent="0.2">
      <c r="A943" t="s">
        <v>344</v>
      </c>
      <c r="B943" t="s">
        <v>374</v>
      </c>
      <c r="D943" s="61" t="s">
        <v>437</v>
      </c>
    </row>
    <row r="944" spans="1:5" x14ac:dyDescent="0.2">
      <c r="A944" t="s">
        <v>344</v>
      </c>
      <c r="B944" t="s">
        <v>375</v>
      </c>
      <c r="D944" s="61" t="s">
        <v>438</v>
      </c>
    </row>
    <row r="945" spans="1:5" x14ac:dyDescent="0.2">
      <c r="A945" t="s">
        <v>344</v>
      </c>
      <c r="B945" t="s">
        <v>376</v>
      </c>
      <c r="D945" s="61" t="s">
        <v>439</v>
      </c>
    </row>
    <row r="946" spans="1:5" x14ac:dyDescent="0.2">
      <c r="A946" t="s">
        <v>344</v>
      </c>
      <c r="B946" t="s">
        <v>377</v>
      </c>
      <c r="D946" s="61" t="s">
        <v>440</v>
      </c>
    </row>
    <row r="947" spans="1:5" x14ac:dyDescent="0.2">
      <c r="A947" t="s">
        <v>344</v>
      </c>
      <c r="B947" t="s">
        <v>378</v>
      </c>
      <c r="D947" s="61" t="s">
        <v>441</v>
      </c>
    </row>
    <row r="948" spans="1:5" x14ac:dyDescent="0.2">
      <c r="A948" t="s">
        <v>344</v>
      </c>
      <c r="B948" t="s">
        <v>379</v>
      </c>
      <c r="D948" s="61" t="s">
        <v>442</v>
      </c>
    </row>
    <row r="949" spans="1:5" x14ac:dyDescent="0.2">
      <c r="A949" t="s">
        <v>344</v>
      </c>
      <c r="B949" t="s">
        <v>380</v>
      </c>
      <c r="D949" s="61" t="s">
        <v>443</v>
      </c>
    </row>
    <row r="950" spans="1:5" x14ac:dyDescent="0.2">
      <c r="A950" t="s">
        <v>344</v>
      </c>
      <c r="B950" t="s">
        <v>381</v>
      </c>
      <c r="D950" s="61" t="s">
        <v>444</v>
      </c>
    </row>
    <row r="951" spans="1:5" x14ac:dyDescent="0.2">
      <c r="A951" t="s">
        <v>344</v>
      </c>
      <c r="B951" t="s">
        <v>382</v>
      </c>
      <c r="D951" s="61" t="s">
        <v>445</v>
      </c>
    </row>
    <row r="952" spans="1:5" x14ac:dyDescent="0.2">
      <c r="A952" t="s">
        <v>344</v>
      </c>
      <c r="B952" t="s">
        <v>383</v>
      </c>
      <c r="D952" s="61" t="s">
        <v>446</v>
      </c>
    </row>
    <row r="953" spans="1:5" x14ac:dyDescent="0.2">
      <c r="A953" t="s">
        <v>344</v>
      </c>
      <c r="B953" t="s">
        <v>384</v>
      </c>
      <c r="D953" s="61" t="s">
        <v>447</v>
      </c>
    </row>
    <row r="954" spans="1:5" x14ac:dyDescent="0.2">
      <c r="A954" t="s">
        <v>344</v>
      </c>
      <c r="B954" t="s">
        <v>385</v>
      </c>
      <c r="D954" s="61" t="s">
        <v>448</v>
      </c>
    </row>
    <row r="955" spans="1:5" x14ac:dyDescent="0.2">
      <c r="A955" t="s">
        <v>344</v>
      </c>
      <c r="B955" t="s">
        <v>386</v>
      </c>
      <c r="D955" s="61" t="s">
        <v>449</v>
      </c>
    </row>
    <row r="956" spans="1:5" x14ac:dyDescent="0.2">
      <c r="A956" t="s">
        <v>344</v>
      </c>
      <c r="B956" t="s">
        <v>387</v>
      </c>
      <c r="D956" s="61" t="s">
        <v>450</v>
      </c>
    </row>
    <row r="957" spans="1:5" x14ac:dyDescent="0.2">
      <c r="A957" t="s">
        <v>344</v>
      </c>
      <c r="B957" t="s">
        <v>388</v>
      </c>
      <c r="D957" s="61" t="s">
        <v>451</v>
      </c>
    </row>
    <row r="958" spans="1:5" x14ac:dyDescent="0.2">
      <c r="A958" t="s">
        <v>344</v>
      </c>
      <c r="B958" t="s">
        <v>389</v>
      </c>
      <c r="D958" s="61" t="s">
        <v>452</v>
      </c>
    </row>
    <row r="959" spans="1:5" x14ac:dyDescent="0.2">
      <c r="A959" t="s">
        <v>344</v>
      </c>
      <c r="B959" t="s">
        <v>390</v>
      </c>
      <c r="D959" s="61" t="s">
        <v>453</v>
      </c>
    </row>
    <row r="960" spans="1:5" x14ac:dyDescent="0.2">
      <c r="A960" t="s">
        <v>344</v>
      </c>
      <c r="B960" t="s">
        <v>391</v>
      </c>
      <c r="D960" s="61" t="s">
        <v>576</v>
      </c>
      <c r="E960" s="62" t="s">
        <v>345</v>
      </c>
    </row>
    <row r="961" spans="1:5" x14ac:dyDescent="0.2">
      <c r="A961" t="s">
        <v>344</v>
      </c>
      <c r="B961" t="s">
        <v>186</v>
      </c>
      <c r="D961" s="61" t="s">
        <v>1759</v>
      </c>
      <c r="E961" s="62" t="s">
        <v>316</v>
      </c>
    </row>
    <row r="962" spans="1:5" x14ac:dyDescent="0.2">
      <c r="A962" t="s">
        <v>344</v>
      </c>
      <c r="B962" t="s">
        <v>187</v>
      </c>
      <c r="D962" s="61" t="s">
        <v>1213</v>
      </c>
      <c r="E962" s="62" t="s">
        <v>234</v>
      </c>
    </row>
    <row r="963" spans="1:5" x14ac:dyDescent="0.2">
      <c r="A963" t="s">
        <v>344</v>
      </c>
      <c r="B963" t="s">
        <v>188</v>
      </c>
      <c r="D963" s="61" t="s">
        <v>1441</v>
      </c>
      <c r="E963" s="62" t="s">
        <v>1337</v>
      </c>
    </row>
    <row r="964" spans="1:5" x14ac:dyDescent="0.2">
      <c r="A964" t="s">
        <v>344</v>
      </c>
      <c r="B964" t="s">
        <v>189</v>
      </c>
      <c r="D964" s="61" t="s">
        <v>1760</v>
      </c>
      <c r="E964" s="62" t="s">
        <v>1129</v>
      </c>
    </row>
    <row r="965" spans="1:5" x14ac:dyDescent="0.2">
      <c r="A965" t="s">
        <v>344</v>
      </c>
      <c r="B965" t="s">
        <v>209</v>
      </c>
      <c r="D965" s="61" t="s">
        <v>455</v>
      </c>
    </row>
    <row r="966" spans="1:5" x14ac:dyDescent="0.2">
      <c r="A966" t="s">
        <v>344</v>
      </c>
      <c r="B966" t="s">
        <v>392</v>
      </c>
      <c r="D966" s="61" t="s">
        <v>456</v>
      </c>
    </row>
    <row r="967" spans="1:5" x14ac:dyDescent="0.2">
      <c r="A967" t="s">
        <v>344</v>
      </c>
      <c r="B967" t="s">
        <v>190</v>
      </c>
      <c r="D967" s="61" t="s">
        <v>1761</v>
      </c>
      <c r="E967" s="62" t="s">
        <v>223</v>
      </c>
    </row>
    <row r="968" spans="1:5" x14ac:dyDescent="0.2">
      <c r="A968" t="s">
        <v>344</v>
      </c>
      <c r="B968" t="s">
        <v>191</v>
      </c>
      <c r="D968" s="61" t="s">
        <v>1762</v>
      </c>
      <c r="E968" s="62" t="s">
        <v>1282</v>
      </c>
    </row>
    <row r="969" spans="1:5" x14ac:dyDescent="0.2">
      <c r="A969" t="s">
        <v>344</v>
      </c>
      <c r="B969" t="s">
        <v>192</v>
      </c>
      <c r="D969" s="61" t="s">
        <v>1726</v>
      </c>
      <c r="E969" s="62" t="s">
        <v>1306</v>
      </c>
    </row>
    <row r="970" spans="1:5" x14ac:dyDescent="0.2">
      <c r="A970" t="s">
        <v>344</v>
      </c>
      <c r="B970" t="s">
        <v>193</v>
      </c>
      <c r="D970" s="61" t="s">
        <v>1763</v>
      </c>
      <c r="E970" s="62" t="s">
        <v>334</v>
      </c>
    </row>
    <row r="971" spans="1:5" x14ac:dyDescent="0.2">
      <c r="A971" t="s">
        <v>344</v>
      </c>
      <c r="B971" t="s">
        <v>194</v>
      </c>
      <c r="D971" s="61" t="s">
        <v>1764</v>
      </c>
      <c r="E971" s="62" t="s">
        <v>480</v>
      </c>
    </row>
    <row r="972" spans="1:5" x14ac:dyDescent="0.2">
      <c r="A972" t="s">
        <v>344</v>
      </c>
      <c r="B972" t="s">
        <v>195</v>
      </c>
      <c r="D972" s="61" t="s">
        <v>1765</v>
      </c>
      <c r="E972" s="62" t="s">
        <v>1119</v>
      </c>
    </row>
    <row r="973" spans="1:5" x14ac:dyDescent="0.2">
      <c r="A973" t="s">
        <v>344</v>
      </c>
      <c r="B973" t="s">
        <v>393</v>
      </c>
      <c r="D973" s="61" t="s">
        <v>457</v>
      </c>
    </row>
    <row r="974" spans="1:5" x14ac:dyDescent="0.2">
      <c r="A974" t="s">
        <v>344</v>
      </c>
      <c r="B974" t="s">
        <v>196</v>
      </c>
      <c r="D974" s="61" t="s">
        <v>1452</v>
      </c>
      <c r="E974" s="62" t="s">
        <v>1360</v>
      </c>
    </row>
    <row r="975" spans="1:5" x14ac:dyDescent="0.2">
      <c r="A975" t="s">
        <v>344</v>
      </c>
      <c r="B975" t="s">
        <v>197</v>
      </c>
      <c r="D975" s="61" t="s">
        <v>1453</v>
      </c>
      <c r="E975" s="62" t="s">
        <v>225</v>
      </c>
    </row>
    <row r="976" spans="1:5" x14ac:dyDescent="0.2">
      <c r="A976" t="s">
        <v>344</v>
      </c>
      <c r="B976" t="s">
        <v>198</v>
      </c>
      <c r="D976" s="61" t="s">
        <v>1766</v>
      </c>
      <c r="E976" s="62" t="s">
        <v>507</v>
      </c>
    </row>
    <row r="977" spans="1:5" x14ac:dyDescent="0.2">
      <c r="A977" t="s">
        <v>344</v>
      </c>
      <c r="B977" t="s">
        <v>199</v>
      </c>
      <c r="D977" s="61" t="s">
        <v>1767</v>
      </c>
      <c r="E977" s="62" t="s">
        <v>154</v>
      </c>
    </row>
    <row r="978" spans="1:5" x14ac:dyDescent="0.2">
      <c r="A978" t="s">
        <v>344</v>
      </c>
      <c r="B978" t="s">
        <v>200</v>
      </c>
      <c r="D978" s="61" t="s">
        <v>1768</v>
      </c>
      <c r="E978" s="62" t="s">
        <v>1784</v>
      </c>
    </row>
    <row r="979" spans="1:5" x14ac:dyDescent="0.2">
      <c r="A979" t="s">
        <v>344</v>
      </c>
      <c r="B979" t="s">
        <v>203</v>
      </c>
      <c r="D979" s="61" t="s">
        <v>458</v>
      </c>
    </row>
    <row r="980" spans="1:5" x14ac:dyDescent="0.2">
      <c r="A980" t="s">
        <v>344</v>
      </c>
      <c r="B980" t="s">
        <v>394</v>
      </c>
      <c r="D980" s="61" t="s">
        <v>459</v>
      </c>
    </row>
    <row r="981" spans="1:5" x14ac:dyDescent="0.2">
      <c r="A981" t="s">
        <v>344</v>
      </c>
      <c r="B981" t="s">
        <v>201</v>
      </c>
      <c r="D981" s="61" t="s">
        <v>1275</v>
      </c>
      <c r="E981" s="62" t="s">
        <v>923</v>
      </c>
    </row>
    <row r="982" spans="1:5" x14ac:dyDescent="0.2">
      <c r="A982" t="s">
        <v>344</v>
      </c>
      <c r="B982" t="s">
        <v>213</v>
      </c>
      <c r="D982" s="61" t="s">
        <v>460</v>
      </c>
    </row>
    <row r="983" spans="1:5" x14ac:dyDescent="0.2">
      <c r="A983" t="s">
        <v>344</v>
      </c>
      <c r="B983" t="s">
        <v>395</v>
      </c>
      <c r="D983" s="61" t="s">
        <v>461</v>
      </c>
    </row>
    <row r="984" spans="1:5" x14ac:dyDescent="0.2">
      <c r="A984" t="s">
        <v>344</v>
      </c>
      <c r="B984" t="s">
        <v>202</v>
      </c>
      <c r="D984" s="61" t="s">
        <v>1674</v>
      </c>
      <c r="E984" s="62" t="s">
        <v>86</v>
      </c>
    </row>
    <row r="985" spans="1:5" x14ac:dyDescent="0.2">
      <c r="A985" t="s">
        <v>344</v>
      </c>
      <c r="B985" t="s">
        <v>204</v>
      </c>
      <c r="D985" s="61" t="s">
        <v>1769</v>
      </c>
      <c r="E985" s="62" t="s">
        <v>86</v>
      </c>
    </row>
    <row r="986" spans="1:5" x14ac:dyDescent="0.2">
      <c r="A986" t="s">
        <v>344</v>
      </c>
      <c r="B986" t="s">
        <v>205</v>
      </c>
      <c r="D986" s="61" t="s">
        <v>463</v>
      </c>
    </row>
    <row r="987" spans="1:5" x14ac:dyDescent="0.2">
      <c r="A987" t="s">
        <v>344</v>
      </c>
      <c r="B987" t="s">
        <v>396</v>
      </c>
      <c r="D987" s="61" t="s">
        <v>464</v>
      </c>
    </row>
    <row r="988" spans="1:5" x14ac:dyDescent="0.2">
      <c r="A988" t="s">
        <v>344</v>
      </c>
      <c r="B988" t="s">
        <v>397</v>
      </c>
      <c r="D988" s="61" t="s">
        <v>465</v>
      </c>
    </row>
    <row r="989" spans="1:5" x14ac:dyDescent="0.2">
      <c r="A989" t="s">
        <v>344</v>
      </c>
      <c r="B989" t="s">
        <v>398</v>
      </c>
      <c r="D989" s="61" t="s">
        <v>1548</v>
      </c>
      <c r="E989" s="62" t="s">
        <v>1771</v>
      </c>
    </row>
    <row r="990" spans="1:5" x14ac:dyDescent="0.2">
      <c r="A990" t="s">
        <v>344</v>
      </c>
      <c r="B990" t="s">
        <v>399</v>
      </c>
      <c r="D990" s="61" t="s">
        <v>1770</v>
      </c>
      <c r="E990" s="64">
        <v>0.93315972222222221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49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240</v>
      </c>
      <c r="C1" t="s">
        <v>240</v>
      </c>
      <c r="D1" t="s">
        <v>13</v>
      </c>
      <c r="E1" s="55" t="s">
        <v>241</v>
      </c>
      <c r="F1" s="55" t="s">
        <v>311</v>
      </c>
      <c r="H1" t="s">
        <v>52</v>
      </c>
      <c r="I1" t="s">
        <v>53</v>
      </c>
      <c r="K1" s="38" t="s">
        <v>77</v>
      </c>
    </row>
    <row r="2" spans="1:14" x14ac:dyDescent="0.2">
      <c r="A2">
        <v>14</v>
      </c>
      <c r="C2">
        <v>1</v>
      </c>
      <c r="D2">
        <v>1</v>
      </c>
      <c r="E2">
        <v>10</v>
      </c>
      <c r="F2" t="s">
        <v>312</v>
      </c>
      <c r="H2">
        <v>1</v>
      </c>
      <c r="I2" t="s">
        <v>340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313</v>
      </c>
      <c r="H3">
        <v>2</v>
      </c>
      <c r="I3" t="s">
        <v>342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312</v>
      </c>
      <c r="H4">
        <v>3</v>
      </c>
      <c r="I4" t="s">
        <v>338</v>
      </c>
      <c r="L4"/>
    </row>
    <row r="5" spans="1:14" x14ac:dyDescent="0.2">
      <c r="C5">
        <v>1</v>
      </c>
      <c r="D5">
        <v>2</v>
      </c>
      <c r="E5">
        <v>3</v>
      </c>
      <c r="F5" t="s">
        <v>313</v>
      </c>
      <c r="H5">
        <v>4</v>
      </c>
      <c r="I5" t="s">
        <v>310</v>
      </c>
      <c r="N5" s="37"/>
    </row>
    <row r="6" spans="1:14" x14ac:dyDescent="0.2">
      <c r="C6">
        <v>1</v>
      </c>
      <c r="D6">
        <v>3</v>
      </c>
      <c r="E6">
        <v>5</v>
      </c>
      <c r="F6" t="s">
        <v>312</v>
      </c>
      <c r="H6">
        <v>5</v>
      </c>
      <c r="I6" t="s">
        <v>339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313</v>
      </c>
      <c r="H7">
        <v>6</v>
      </c>
      <c r="I7" t="s">
        <v>341</v>
      </c>
      <c r="M7" s="29" t="s">
        <v>496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312</v>
      </c>
      <c r="H8">
        <v>7</v>
      </c>
      <c r="I8" t="s">
        <v>115</v>
      </c>
      <c r="M8" s="29" t="s">
        <v>1098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313</v>
      </c>
      <c r="H9">
        <v>8</v>
      </c>
      <c r="I9" t="s">
        <v>343</v>
      </c>
      <c r="M9" s="29" t="s">
        <v>401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312</v>
      </c>
      <c r="H10">
        <v>9</v>
      </c>
      <c r="I10" t="s">
        <v>226</v>
      </c>
      <c r="M10" s="29" t="s">
        <v>1294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313</v>
      </c>
      <c r="H11">
        <v>10</v>
      </c>
      <c r="I11" t="s">
        <v>344</v>
      </c>
      <c r="M11" s="29" t="s">
        <v>1337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312</v>
      </c>
      <c r="M12" s="29" t="s">
        <v>1234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313</v>
      </c>
      <c r="M13" s="29" t="s">
        <v>1455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312</v>
      </c>
      <c r="M14" s="29" t="s">
        <v>223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313</v>
      </c>
      <c r="M15" s="29" t="s">
        <v>224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312</v>
      </c>
      <c r="M16" s="29" t="s">
        <v>1235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313</v>
      </c>
      <c r="M17" s="29" t="s">
        <v>151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312</v>
      </c>
      <c r="M18" s="29" t="s">
        <v>1338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313</v>
      </c>
      <c r="M19" s="29" t="s">
        <v>153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312</v>
      </c>
      <c r="M20" s="29" t="s">
        <v>1456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313</v>
      </c>
      <c r="M21" s="29" t="s">
        <v>1339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312</v>
      </c>
      <c r="M22" s="29" t="s">
        <v>480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313</v>
      </c>
      <c r="M23" s="29" t="s">
        <v>1340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312</v>
      </c>
      <c r="M24" s="29" t="s">
        <v>1341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313</v>
      </c>
      <c r="M25" s="29" t="s">
        <v>1281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312</v>
      </c>
      <c r="M26" s="29" t="s">
        <v>1342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313</v>
      </c>
      <c r="M27" s="29" t="s">
        <v>329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312</v>
      </c>
      <c r="M28" s="29" t="s">
        <v>1217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313</v>
      </c>
      <c r="M29" s="29" t="s">
        <v>316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312</v>
      </c>
      <c r="M30" s="29" t="s">
        <v>1457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313</v>
      </c>
      <c r="M31" s="29" t="s">
        <v>317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312</v>
      </c>
      <c r="M32" s="29" t="s">
        <v>1278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313</v>
      </c>
      <c r="M33" s="29" t="s">
        <v>1295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312</v>
      </c>
      <c r="M34" s="29" t="s">
        <v>1115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313</v>
      </c>
      <c r="M35" s="29" t="s">
        <v>1168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312</v>
      </c>
      <c r="M36" s="29" t="s">
        <v>497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313</v>
      </c>
      <c r="M37" s="29" t="s">
        <v>404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312</v>
      </c>
      <c r="M38" s="29" t="s">
        <v>1343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313</v>
      </c>
      <c r="M39" s="29" t="s">
        <v>1116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312</v>
      </c>
      <c r="M40" s="29" t="s">
        <v>1344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313</v>
      </c>
      <c r="M41" s="29" t="s">
        <v>1345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312</v>
      </c>
      <c r="M42" s="29" t="s">
        <v>498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313</v>
      </c>
      <c r="M43" s="29" t="s">
        <v>1236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312</v>
      </c>
      <c r="M44" s="29" t="s">
        <v>1220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313</v>
      </c>
      <c r="M45" s="29" t="s">
        <v>1279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312</v>
      </c>
      <c r="M46" s="29" t="s">
        <v>1237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313</v>
      </c>
      <c r="M47" s="29" t="s">
        <v>1458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312</v>
      </c>
      <c r="M48" s="29" t="s">
        <v>1112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313</v>
      </c>
      <c r="M49" s="29" t="s">
        <v>1129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312</v>
      </c>
      <c r="M50" s="29" t="s">
        <v>1169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313</v>
      </c>
      <c r="M51" s="29" t="s">
        <v>1347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312</v>
      </c>
      <c r="M52" s="29" t="s">
        <v>154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313</v>
      </c>
      <c r="M53" s="29" t="s">
        <v>1215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312</v>
      </c>
      <c r="M54" s="29" t="s">
        <v>1459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313</v>
      </c>
      <c r="M55" s="29" t="s">
        <v>238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312</v>
      </c>
      <c r="M56" s="29" t="s">
        <v>1460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313</v>
      </c>
      <c r="M57" s="29" t="s">
        <v>1348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312</v>
      </c>
      <c r="M58" s="29" t="s">
        <v>1349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313</v>
      </c>
      <c r="M59" s="29" t="s">
        <v>1461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312</v>
      </c>
      <c r="M60" s="29" t="s">
        <v>217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313</v>
      </c>
      <c r="M61" s="29" t="s">
        <v>499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312</v>
      </c>
      <c r="M62" s="29" t="s">
        <v>1296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313</v>
      </c>
      <c r="M63" s="29" t="s">
        <v>1238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312</v>
      </c>
      <c r="M64" s="29" t="s">
        <v>1350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313</v>
      </c>
      <c r="M65" s="29" t="s">
        <v>500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312</v>
      </c>
      <c r="M66" s="29" t="s">
        <v>1170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313</v>
      </c>
      <c r="M67" s="29" t="s">
        <v>1351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312</v>
      </c>
      <c r="M68" s="29" t="s">
        <v>1171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313</v>
      </c>
      <c r="M69" s="29" t="s">
        <v>1462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312</v>
      </c>
      <c r="M70" s="29" t="s">
        <v>1463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313</v>
      </c>
      <c r="M71" s="29" t="s">
        <v>1352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312</v>
      </c>
      <c r="M72" s="29" t="s">
        <v>1297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313</v>
      </c>
      <c r="M73" s="29" t="s">
        <v>1099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312</v>
      </c>
      <c r="M74" s="29" t="s">
        <v>501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313</v>
      </c>
      <c r="M75" s="29" t="s">
        <v>1464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312</v>
      </c>
      <c r="M76" s="29" t="s">
        <v>1298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313</v>
      </c>
      <c r="M77" s="29" t="s">
        <v>1353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312</v>
      </c>
      <c r="M78" s="29" t="s">
        <v>477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313</v>
      </c>
      <c r="M79" s="29" t="s">
        <v>1354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312</v>
      </c>
      <c r="M80" s="29" t="s">
        <v>229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313</v>
      </c>
      <c r="M81" s="29" t="s">
        <v>330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312</v>
      </c>
      <c r="M82" s="29" t="s">
        <v>1299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312</v>
      </c>
      <c r="M83" s="29" t="s">
        <v>1465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312</v>
      </c>
      <c r="M84" s="29" t="s">
        <v>1355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312</v>
      </c>
      <c r="M85" s="29" t="s">
        <v>156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312</v>
      </c>
      <c r="M86" s="29" t="s">
        <v>1356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312</v>
      </c>
      <c r="M87" s="29" t="s">
        <v>235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312</v>
      </c>
      <c r="M88" s="29" t="s">
        <v>234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312</v>
      </c>
      <c r="M89" s="29" t="s">
        <v>1466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312</v>
      </c>
      <c r="M90" s="29" t="s">
        <v>1172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312</v>
      </c>
      <c r="M91" s="29" t="s">
        <v>1467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312</v>
      </c>
      <c r="M92" s="29" t="s">
        <v>1300</v>
      </c>
      <c r="N92" s="29">
        <v>86</v>
      </c>
    </row>
    <row r="93" spans="3:14" x14ac:dyDescent="0.2">
      <c r="C93">
        <v>6</v>
      </c>
      <c r="D93">
        <v>2</v>
      </c>
      <c r="E93">
        <v>8</v>
      </c>
      <c r="F93" t="s">
        <v>312</v>
      </c>
      <c r="M93" s="29" t="s">
        <v>1173</v>
      </c>
      <c r="N93" s="29">
        <v>87</v>
      </c>
    </row>
    <row r="94" spans="3:14" x14ac:dyDescent="0.2">
      <c r="C94">
        <v>6</v>
      </c>
      <c r="D94">
        <v>3</v>
      </c>
      <c r="E94">
        <v>9</v>
      </c>
      <c r="F94" t="s">
        <v>312</v>
      </c>
      <c r="M94" s="29" t="s">
        <v>1301</v>
      </c>
      <c r="N94" s="29">
        <v>88</v>
      </c>
    </row>
    <row r="95" spans="3:14" x14ac:dyDescent="0.2">
      <c r="C95">
        <v>6</v>
      </c>
      <c r="D95">
        <v>4</v>
      </c>
      <c r="E95">
        <v>7</v>
      </c>
      <c r="F95" t="s">
        <v>312</v>
      </c>
      <c r="M95" s="29" t="s">
        <v>405</v>
      </c>
      <c r="N95" s="29">
        <v>89</v>
      </c>
    </row>
    <row r="96" spans="3:14" x14ac:dyDescent="0.2">
      <c r="C96">
        <v>6</v>
      </c>
      <c r="D96">
        <v>5</v>
      </c>
      <c r="E96">
        <v>1</v>
      </c>
      <c r="F96" t="s">
        <v>312</v>
      </c>
      <c r="M96" s="29" t="s">
        <v>1357</v>
      </c>
      <c r="N96" s="29">
        <v>90</v>
      </c>
    </row>
    <row r="97" spans="3:14" x14ac:dyDescent="0.2">
      <c r="C97">
        <v>6</v>
      </c>
      <c r="D97">
        <v>6</v>
      </c>
      <c r="E97">
        <v>10</v>
      </c>
      <c r="F97" t="s">
        <v>312</v>
      </c>
      <c r="M97" s="29" t="s">
        <v>1358</v>
      </c>
      <c r="N97" s="29">
        <v>91</v>
      </c>
    </row>
    <row r="98" spans="3:14" x14ac:dyDescent="0.2">
      <c r="C98">
        <v>6</v>
      </c>
      <c r="D98">
        <v>7</v>
      </c>
      <c r="E98">
        <v>4</v>
      </c>
      <c r="F98" t="s">
        <v>312</v>
      </c>
      <c r="M98" s="29" t="s">
        <v>1130</v>
      </c>
      <c r="N98" s="29">
        <v>92</v>
      </c>
    </row>
    <row r="99" spans="3:14" x14ac:dyDescent="0.2">
      <c r="C99">
        <v>6</v>
      </c>
      <c r="D99">
        <v>8</v>
      </c>
      <c r="E99">
        <v>2</v>
      </c>
      <c r="F99" t="s">
        <v>312</v>
      </c>
      <c r="M99" s="29" t="s">
        <v>318</v>
      </c>
      <c r="N99" s="29">
        <v>93</v>
      </c>
    </row>
    <row r="100" spans="3:14" x14ac:dyDescent="0.2">
      <c r="C100">
        <v>6</v>
      </c>
      <c r="D100">
        <v>9</v>
      </c>
      <c r="E100">
        <v>3</v>
      </c>
      <c r="F100" t="s">
        <v>312</v>
      </c>
      <c r="M100" s="29" t="s">
        <v>1468</v>
      </c>
      <c r="N100" s="29">
        <v>94</v>
      </c>
    </row>
    <row r="101" spans="3:14" x14ac:dyDescent="0.2">
      <c r="C101">
        <v>6</v>
      </c>
      <c r="D101">
        <v>10</v>
      </c>
      <c r="E101">
        <v>6</v>
      </c>
      <c r="F101" t="s">
        <v>312</v>
      </c>
      <c r="M101" s="29" t="s">
        <v>1469</v>
      </c>
      <c r="N101" s="29">
        <v>95</v>
      </c>
    </row>
    <row r="102" spans="3:14" x14ac:dyDescent="0.2">
      <c r="C102">
        <v>7</v>
      </c>
      <c r="D102">
        <v>1</v>
      </c>
      <c r="E102">
        <v>7</v>
      </c>
      <c r="F102" t="s">
        <v>312</v>
      </c>
      <c r="M102" s="29" t="s">
        <v>1239</v>
      </c>
      <c r="N102" s="29">
        <v>96</v>
      </c>
    </row>
    <row r="103" spans="3:14" x14ac:dyDescent="0.2">
      <c r="C103">
        <v>7</v>
      </c>
      <c r="D103">
        <v>1</v>
      </c>
      <c r="E103">
        <v>10</v>
      </c>
      <c r="F103" t="s">
        <v>313</v>
      </c>
      <c r="M103" s="29" t="s">
        <v>502</v>
      </c>
      <c r="N103" s="29">
        <v>97</v>
      </c>
    </row>
    <row r="104" spans="3:14" x14ac:dyDescent="0.2">
      <c r="C104">
        <v>7</v>
      </c>
      <c r="D104">
        <v>2</v>
      </c>
      <c r="E104">
        <v>3</v>
      </c>
      <c r="F104" t="s">
        <v>312</v>
      </c>
      <c r="M104" s="29" t="s">
        <v>1302</v>
      </c>
      <c r="N104" s="29">
        <v>98</v>
      </c>
    </row>
    <row r="105" spans="3:14" x14ac:dyDescent="0.2">
      <c r="C105">
        <v>7</v>
      </c>
      <c r="D105">
        <v>2</v>
      </c>
      <c r="E105">
        <v>6</v>
      </c>
      <c r="F105" t="s">
        <v>313</v>
      </c>
      <c r="M105" s="29" t="s">
        <v>1470</v>
      </c>
      <c r="N105" s="29">
        <v>99</v>
      </c>
    </row>
    <row r="106" spans="3:14" x14ac:dyDescent="0.2">
      <c r="C106">
        <v>7</v>
      </c>
      <c r="D106">
        <v>3</v>
      </c>
      <c r="E106">
        <v>2</v>
      </c>
      <c r="F106" t="s">
        <v>312</v>
      </c>
      <c r="M106" s="29" t="s">
        <v>1359</v>
      </c>
      <c r="N106" s="29">
        <v>100</v>
      </c>
    </row>
    <row r="107" spans="3:14" x14ac:dyDescent="0.2">
      <c r="C107">
        <v>7</v>
      </c>
      <c r="D107">
        <v>3</v>
      </c>
      <c r="E107">
        <v>5</v>
      </c>
      <c r="F107" t="s">
        <v>313</v>
      </c>
      <c r="M107" s="29" t="s">
        <v>1360</v>
      </c>
      <c r="N107" s="29">
        <v>101</v>
      </c>
    </row>
    <row r="108" spans="3:14" x14ac:dyDescent="0.2">
      <c r="C108">
        <v>7</v>
      </c>
      <c r="D108">
        <v>4</v>
      </c>
      <c r="E108">
        <v>10</v>
      </c>
      <c r="F108" t="s">
        <v>312</v>
      </c>
      <c r="M108" s="29" t="s">
        <v>1216</v>
      </c>
      <c r="N108" s="29">
        <v>102</v>
      </c>
    </row>
    <row r="109" spans="3:14" x14ac:dyDescent="0.2">
      <c r="C109">
        <v>7</v>
      </c>
      <c r="D109">
        <v>4</v>
      </c>
      <c r="E109">
        <v>9</v>
      </c>
      <c r="F109" t="s">
        <v>313</v>
      </c>
      <c r="M109" s="29" t="s">
        <v>1277</v>
      </c>
      <c r="N109" s="29">
        <v>103</v>
      </c>
    </row>
    <row r="110" spans="3:14" x14ac:dyDescent="0.2">
      <c r="C110">
        <v>7</v>
      </c>
      <c r="D110">
        <v>5</v>
      </c>
      <c r="E110">
        <v>6</v>
      </c>
      <c r="F110" t="s">
        <v>312</v>
      </c>
      <c r="M110" s="29" t="s">
        <v>1361</v>
      </c>
      <c r="N110" s="29">
        <v>104</v>
      </c>
    </row>
    <row r="111" spans="3:14" x14ac:dyDescent="0.2">
      <c r="C111">
        <v>7</v>
      </c>
      <c r="D111">
        <v>5</v>
      </c>
      <c r="E111">
        <v>3</v>
      </c>
      <c r="F111" t="s">
        <v>313</v>
      </c>
      <c r="M111" s="29" t="s">
        <v>1471</v>
      </c>
      <c r="N111" s="29">
        <v>105</v>
      </c>
    </row>
    <row r="112" spans="3:14" x14ac:dyDescent="0.2">
      <c r="C112">
        <v>7</v>
      </c>
      <c r="D112">
        <v>6</v>
      </c>
      <c r="E112">
        <v>5</v>
      </c>
      <c r="F112" t="s">
        <v>312</v>
      </c>
      <c r="M112" s="29" t="s">
        <v>1174</v>
      </c>
      <c r="N112" s="29">
        <v>106</v>
      </c>
    </row>
    <row r="113" spans="3:14" x14ac:dyDescent="0.2">
      <c r="C113">
        <v>7</v>
      </c>
      <c r="D113">
        <v>6</v>
      </c>
      <c r="E113">
        <v>2</v>
      </c>
      <c r="F113" t="s">
        <v>313</v>
      </c>
      <c r="M113" s="29" t="s">
        <v>503</v>
      </c>
      <c r="N113" s="29">
        <v>107</v>
      </c>
    </row>
    <row r="114" spans="3:14" x14ac:dyDescent="0.2">
      <c r="C114">
        <v>7</v>
      </c>
      <c r="D114">
        <v>7</v>
      </c>
      <c r="E114">
        <v>1</v>
      </c>
      <c r="F114" t="s">
        <v>312</v>
      </c>
      <c r="M114" s="29" t="s">
        <v>402</v>
      </c>
      <c r="N114" s="29">
        <v>108</v>
      </c>
    </row>
    <row r="115" spans="3:14" x14ac:dyDescent="0.2">
      <c r="C115">
        <v>7</v>
      </c>
      <c r="D115">
        <v>7</v>
      </c>
      <c r="E115">
        <v>8</v>
      </c>
      <c r="F115" t="s">
        <v>313</v>
      </c>
      <c r="M115" s="29" t="s">
        <v>331</v>
      </c>
      <c r="N115" s="29">
        <v>109</v>
      </c>
    </row>
    <row r="116" spans="3:14" x14ac:dyDescent="0.2">
      <c r="C116">
        <v>7</v>
      </c>
      <c r="D116">
        <v>8</v>
      </c>
      <c r="E116">
        <v>9</v>
      </c>
      <c r="F116" t="s">
        <v>312</v>
      </c>
      <c r="M116" s="29" t="s">
        <v>237</v>
      </c>
      <c r="N116" s="29">
        <v>110</v>
      </c>
    </row>
    <row r="117" spans="3:14" x14ac:dyDescent="0.2">
      <c r="C117">
        <v>7</v>
      </c>
      <c r="D117">
        <v>8</v>
      </c>
      <c r="E117">
        <v>7</v>
      </c>
      <c r="F117" t="s">
        <v>313</v>
      </c>
      <c r="M117" s="29" t="s">
        <v>1175</v>
      </c>
      <c r="N117" s="29">
        <v>111</v>
      </c>
    </row>
    <row r="118" spans="3:14" x14ac:dyDescent="0.2">
      <c r="C118">
        <v>7</v>
      </c>
      <c r="D118">
        <v>9</v>
      </c>
      <c r="E118">
        <v>8</v>
      </c>
      <c r="F118" t="s">
        <v>312</v>
      </c>
      <c r="M118" s="29" t="s">
        <v>1472</v>
      </c>
      <c r="N118" s="29">
        <v>112</v>
      </c>
    </row>
    <row r="119" spans="3:14" x14ac:dyDescent="0.2">
      <c r="C119">
        <v>7</v>
      </c>
      <c r="D119">
        <v>9</v>
      </c>
      <c r="E119">
        <v>4</v>
      </c>
      <c r="F119" t="s">
        <v>313</v>
      </c>
      <c r="M119" s="29" t="s">
        <v>1473</v>
      </c>
      <c r="N119" s="29">
        <v>113</v>
      </c>
    </row>
    <row r="120" spans="3:14" x14ac:dyDescent="0.2">
      <c r="C120">
        <v>7</v>
      </c>
      <c r="D120">
        <v>10</v>
      </c>
      <c r="E120">
        <v>4</v>
      </c>
      <c r="F120" t="s">
        <v>312</v>
      </c>
      <c r="M120" s="29" t="s">
        <v>320</v>
      </c>
      <c r="N120" s="29">
        <v>114</v>
      </c>
    </row>
    <row r="121" spans="3:14" x14ac:dyDescent="0.2">
      <c r="C121">
        <v>7</v>
      </c>
      <c r="D121">
        <v>10</v>
      </c>
      <c r="E121">
        <v>1</v>
      </c>
      <c r="F121" t="s">
        <v>313</v>
      </c>
      <c r="M121" s="29" t="s">
        <v>220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312</v>
      </c>
      <c r="M122" s="29" t="s">
        <v>1362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313</v>
      </c>
      <c r="M123" s="29" t="s">
        <v>1303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312</v>
      </c>
      <c r="M124" s="29" t="s">
        <v>1100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313</v>
      </c>
      <c r="M125" s="29" t="s">
        <v>1101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312</v>
      </c>
      <c r="M126" s="29" t="s">
        <v>1474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313</v>
      </c>
      <c r="M127" s="29" t="s">
        <v>239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312</v>
      </c>
      <c r="M128" s="29" t="s">
        <v>157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313</v>
      </c>
      <c r="M129" s="29" t="s">
        <v>218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312</v>
      </c>
      <c r="M130" s="29" t="s">
        <v>1475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313</v>
      </c>
      <c r="M131" s="29" t="s">
        <v>504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312</v>
      </c>
      <c r="M132" s="29" t="s">
        <v>1363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313</v>
      </c>
      <c r="M133" s="29" t="s">
        <v>1240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312</v>
      </c>
      <c r="M134" s="29" t="s">
        <v>1241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313</v>
      </c>
      <c r="M135" s="29" t="s">
        <v>505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312</v>
      </c>
      <c r="M136" s="29" t="s">
        <v>158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313</v>
      </c>
      <c r="M137" s="29" t="s">
        <v>1364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312</v>
      </c>
      <c r="M138" s="29" t="s">
        <v>1102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313</v>
      </c>
      <c r="M139" s="29" t="s">
        <v>1243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312</v>
      </c>
      <c r="M140" s="29" t="s">
        <v>1117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313</v>
      </c>
      <c r="M141" s="29" t="s">
        <v>1476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312</v>
      </c>
      <c r="M142" s="29" t="s">
        <v>1477</v>
      </c>
      <c r="N142" s="29">
        <v>136</v>
      </c>
    </row>
    <row r="143" spans="3:14" x14ac:dyDescent="0.2">
      <c r="C143">
        <v>9</v>
      </c>
      <c r="D143">
        <v>1</v>
      </c>
      <c r="E143">
        <v>6</v>
      </c>
      <c r="F143" t="s">
        <v>313</v>
      </c>
      <c r="M143" s="29" t="s">
        <v>1478</v>
      </c>
      <c r="N143" s="29">
        <v>137</v>
      </c>
    </row>
    <row r="144" spans="3:14" x14ac:dyDescent="0.2">
      <c r="C144">
        <v>9</v>
      </c>
      <c r="D144">
        <v>2</v>
      </c>
      <c r="E144">
        <v>10</v>
      </c>
      <c r="F144" t="s">
        <v>312</v>
      </c>
      <c r="M144" s="29" t="s">
        <v>1479</v>
      </c>
      <c r="N144" s="29">
        <v>138</v>
      </c>
    </row>
    <row r="145" spans="3:14" x14ac:dyDescent="0.2">
      <c r="C145">
        <v>9</v>
      </c>
      <c r="D145">
        <v>2</v>
      </c>
      <c r="E145">
        <v>9</v>
      </c>
      <c r="F145" t="s">
        <v>313</v>
      </c>
      <c r="M145" s="29" t="s">
        <v>1365</v>
      </c>
      <c r="N145" s="29">
        <v>139</v>
      </c>
    </row>
    <row r="146" spans="3:14" x14ac:dyDescent="0.2">
      <c r="C146">
        <v>9</v>
      </c>
      <c r="D146">
        <v>3</v>
      </c>
      <c r="E146">
        <v>7</v>
      </c>
      <c r="F146" t="s">
        <v>312</v>
      </c>
      <c r="M146" s="29" t="s">
        <v>1366</v>
      </c>
      <c r="N146" s="29">
        <v>140</v>
      </c>
    </row>
    <row r="147" spans="3:14" x14ac:dyDescent="0.2">
      <c r="C147">
        <v>9</v>
      </c>
      <c r="D147">
        <v>3</v>
      </c>
      <c r="E147">
        <v>8</v>
      </c>
      <c r="F147" t="s">
        <v>313</v>
      </c>
      <c r="M147" s="29" t="s">
        <v>1367</v>
      </c>
      <c r="N147" s="29">
        <v>141</v>
      </c>
    </row>
    <row r="148" spans="3:14" x14ac:dyDescent="0.2">
      <c r="C148">
        <v>9</v>
      </c>
      <c r="D148">
        <v>4</v>
      </c>
      <c r="E148">
        <v>6</v>
      </c>
      <c r="F148" t="s">
        <v>312</v>
      </c>
      <c r="M148" s="29" t="s">
        <v>1368</v>
      </c>
      <c r="N148" s="29">
        <v>142</v>
      </c>
    </row>
    <row r="149" spans="3:14" x14ac:dyDescent="0.2">
      <c r="C149">
        <v>9</v>
      </c>
      <c r="D149">
        <v>4</v>
      </c>
      <c r="E149">
        <v>5</v>
      </c>
      <c r="F149" t="s">
        <v>313</v>
      </c>
      <c r="M149" s="29" t="s">
        <v>159</v>
      </c>
      <c r="N149" s="29">
        <v>143</v>
      </c>
    </row>
    <row r="150" spans="3:14" x14ac:dyDescent="0.2">
      <c r="C150">
        <v>9</v>
      </c>
      <c r="D150">
        <v>5</v>
      </c>
      <c r="E150">
        <v>8</v>
      </c>
      <c r="F150" t="s">
        <v>312</v>
      </c>
      <c r="M150" s="29" t="s">
        <v>1245</v>
      </c>
      <c r="N150" s="29">
        <v>144</v>
      </c>
    </row>
    <row r="151" spans="3:14" x14ac:dyDescent="0.2">
      <c r="C151">
        <v>9</v>
      </c>
      <c r="D151">
        <v>5</v>
      </c>
      <c r="E151">
        <v>4</v>
      </c>
      <c r="F151" t="s">
        <v>313</v>
      </c>
      <c r="M151" s="29" t="s">
        <v>1480</v>
      </c>
      <c r="N151" s="29">
        <v>145</v>
      </c>
    </row>
    <row r="152" spans="3:14" x14ac:dyDescent="0.2">
      <c r="C152">
        <v>9</v>
      </c>
      <c r="D152">
        <v>6</v>
      </c>
      <c r="E152">
        <v>4</v>
      </c>
      <c r="F152" t="s">
        <v>312</v>
      </c>
      <c r="M152" s="29" t="s">
        <v>332</v>
      </c>
      <c r="N152" s="29">
        <v>146</v>
      </c>
    </row>
    <row r="153" spans="3:14" x14ac:dyDescent="0.2">
      <c r="C153">
        <v>9</v>
      </c>
      <c r="D153">
        <v>6</v>
      </c>
      <c r="E153">
        <v>1</v>
      </c>
      <c r="F153" t="s">
        <v>313</v>
      </c>
      <c r="M153" s="29" t="s">
        <v>231</v>
      </c>
      <c r="N153" s="29">
        <v>147</v>
      </c>
    </row>
    <row r="154" spans="3:14" x14ac:dyDescent="0.2">
      <c r="C154">
        <v>9</v>
      </c>
      <c r="D154">
        <v>7</v>
      </c>
      <c r="E154">
        <v>3</v>
      </c>
      <c r="F154" t="s">
        <v>312</v>
      </c>
      <c r="M154" s="29" t="s">
        <v>1246</v>
      </c>
      <c r="N154" s="29">
        <v>148</v>
      </c>
    </row>
    <row r="155" spans="3:14" x14ac:dyDescent="0.2">
      <c r="C155">
        <v>9</v>
      </c>
      <c r="D155">
        <v>7</v>
      </c>
      <c r="E155">
        <v>10</v>
      </c>
      <c r="F155" t="s">
        <v>313</v>
      </c>
      <c r="M155" s="29" t="s">
        <v>1176</v>
      </c>
      <c r="N155" s="29">
        <v>149</v>
      </c>
    </row>
    <row r="156" spans="3:14" x14ac:dyDescent="0.2">
      <c r="C156">
        <v>9</v>
      </c>
      <c r="D156">
        <v>8</v>
      </c>
      <c r="E156">
        <v>5</v>
      </c>
      <c r="F156" t="s">
        <v>312</v>
      </c>
      <c r="M156" s="29" t="s">
        <v>1131</v>
      </c>
      <c r="N156" s="29">
        <v>150</v>
      </c>
    </row>
    <row r="157" spans="3:14" x14ac:dyDescent="0.2">
      <c r="C157">
        <v>9</v>
      </c>
      <c r="D157">
        <v>8</v>
      </c>
      <c r="E157">
        <v>3</v>
      </c>
      <c r="F157" t="s">
        <v>313</v>
      </c>
      <c r="M157" s="29" t="s">
        <v>333</v>
      </c>
      <c r="N157" s="29">
        <v>151</v>
      </c>
    </row>
    <row r="158" spans="3:14" x14ac:dyDescent="0.2">
      <c r="C158">
        <v>9</v>
      </c>
      <c r="D158">
        <v>9</v>
      </c>
      <c r="E158">
        <v>1</v>
      </c>
      <c r="F158" t="s">
        <v>312</v>
      </c>
      <c r="M158" s="29" t="s">
        <v>1132</v>
      </c>
      <c r="N158" s="29">
        <v>152</v>
      </c>
    </row>
    <row r="159" spans="3:14" x14ac:dyDescent="0.2">
      <c r="C159">
        <v>9</v>
      </c>
      <c r="D159">
        <v>9</v>
      </c>
      <c r="E159">
        <v>2</v>
      </c>
      <c r="F159" t="s">
        <v>313</v>
      </c>
      <c r="M159" s="29" t="s">
        <v>1276</v>
      </c>
      <c r="N159" s="29">
        <v>153</v>
      </c>
    </row>
    <row r="160" spans="3:14" x14ac:dyDescent="0.2">
      <c r="C160">
        <v>9</v>
      </c>
      <c r="D160">
        <v>10</v>
      </c>
      <c r="E160">
        <v>2</v>
      </c>
      <c r="F160" t="s">
        <v>312</v>
      </c>
      <c r="M160" s="29" t="s">
        <v>221</v>
      </c>
      <c r="N160" s="29">
        <v>154</v>
      </c>
    </row>
    <row r="161" spans="3:14" x14ac:dyDescent="0.2">
      <c r="C161">
        <v>9</v>
      </c>
      <c r="D161">
        <v>10</v>
      </c>
      <c r="E161">
        <v>7</v>
      </c>
      <c r="F161" t="s">
        <v>313</v>
      </c>
      <c r="M161" s="29" t="s">
        <v>1247</v>
      </c>
      <c r="N161" s="29">
        <v>155</v>
      </c>
    </row>
    <row r="162" spans="3:14" x14ac:dyDescent="0.2">
      <c r="C162">
        <v>10</v>
      </c>
      <c r="D162">
        <v>1</v>
      </c>
      <c r="E162">
        <v>4</v>
      </c>
      <c r="F162" t="s">
        <v>312</v>
      </c>
      <c r="M162" s="29" t="s">
        <v>1304</v>
      </c>
      <c r="N162" s="29">
        <v>156</v>
      </c>
    </row>
    <row r="163" spans="3:14" x14ac:dyDescent="0.2">
      <c r="C163">
        <v>10</v>
      </c>
      <c r="D163">
        <v>2</v>
      </c>
      <c r="E163">
        <v>7</v>
      </c>
      <c r="F163" t="s">
        <v>312</v>
      </c>
      <c r="M163" s="29" t="s">
        <v>1369</v>
      </c>
      <c r="N163" s="29">
        <v>157</v>
      </c>
    </row>
    <row r="164" spans="3:14" x14ac:dyDescent="0.2">
      <c r="C164">
        <v>10</v>
      </c>
      <c r="D164">
        <v>3</v>
      </c>
      <c r="E164">
        <v>6</v>
      </c>
      <c r="F164" t="s">
        <v>312</v>
      </c>
      <c r="M164" s="29" t="s">
        <v>160</v>
      </c>
      <c r="N164" s="29">
        <v>158</v>
      </c>
    </row>
    <row r="165" spans="3:14" x14ac:dyDescent="0.2">
      <c r="C165">
        <v>10</v>
      </c>
      <c r="D165">
        <v>4</v>
      </c>
      <c r="E165">
        <v>1</v>
      </c>
      <c r="F165" t="s">
        <v>312</v>
      </c>
      <c r="M165" s="29" t="s">
        <v>1370</v>
      </c>
      <c r="N165" s="29">
        <v>159</v>
      </c>
    </row>
    <row r="166" spans="3:14" x14ac:dyDescent="0.2">
      <c r="C166">
        <v>10</v>
      </c>
      <c r="D166">
        <v>5</v>
      </c>
      <c r="E166">
        <v>9</v>
      </c>
      <c r="F166" t="s">
        <v>312</v>
      </c>
      <c r="M166" s="29" t="s">
        <v>1481</v>
      </c>
      <c r="N166" s="29">
        <v>160</v>
      </c>
    </row>
    <row r="167" spans="3:14" x14ac:dyDescent="0.2">
      <c r="C167">
        <v>10</v>
      </c>
      <c r="D167">
        <v>6</v>
      </c>
      <c r="E167">
        <v>3</v>
      </c>
      <c r="F167" t="s">
        <v>312</v>
      </c>
      <c r="M167" s="29" t="s">
        <v>1371</v>
      </c>
      <c r="N167" s="29">
        <v>161</v>
      </c>
    </row>
    <row r="168" spans="3:14" x14ac:dyDescent="0.2">
      <c r="C168">
        <v>10</v>
      </c>
      <c r="D168">
        <v>7</v>
      </c>
      <c r="E168">
        <v>2</v>
      </c>
      <c r="F168" t="s">
        <v>312</v>
      </c>
      <c r="M168" s="29" t="s">
        <v>215</v>
      </c>
      <c r="N168" s="29">
        <v>162</v>
      </c>
    </row>
    <row r="169" spans="3:14" x14ac:dyDescent="0.2">
      <c r="C169">
        <v>10</v>
      </c>
      <c r="D169">
        <v>8</v>
      </c>
      <c r="E169">
        <v>10</v>
      </c>
      <c r="F169" t="s">
        <v>312</v>
      </c>
      <c r="M169" s="29" t="s">
        <v>1214</v>
      </c>
      <c r="N169" s="29">
        <v>163</v>
      </c>
    </row>
    <row r="170" spans="3:14" x14ac:dyDescent="0.2">
      <c r="C170">
        <v>10</v>
      </c>
      <c r="D170">
        <v>9</v>
      </c>
      <c r="E170">
        <v>5</v>
      </c>
      <c r="F170" t="s">
        <v>312</v>
      </c>
      <c r="M170" s="29" t="s">
        <v>1482</v>
      </c>
      <c r="N170" s="29">
        <v>164</v>
      </c>
    </row>
    <row r="171" spans="3:14" x14ac:dyDescent="0.2">
      <c r="C171">
        <v>10</v>
      </c>
      <c r="D171">
        <v>10</v>
      </c>
      <c r="E171">
        <v>8</v>
      </c>
      <c r="F171" t="s">
        <v>312</v>
      </c>
      <c r="M171" s="29" t="s">
        <v>1372</v>
      </c>
      <c r="N171" s="29">
        <v>165</v>
      </c>
    </row>
    <row r="172" spans="3:14" x14ac:dyDescent="0.2">
      <c r="C172">
        <v>11</v>
      </c>
      <c r="D172">
        <v>1</v>
      </c>
      <c r="E172">
        <v>3</v>
      </c>
      <c r="F172" t="s">
        <v>312</v>
      </c>
      <c r="M172" s="29" t="s">
        <v>507</v>
      </c>
      <c r="N172" s="29">
        <v>166</v>
      </c>
    </row>
    <row r="173" spans="3:14" x14ac:dyDescent="0.2">
      <c r="C173">
        <v>11</v>
      </c>
      <c r="D173">
        <v>2</v>
      </c>
      <c r="E173">
        <v>5</v>
      </c>
      <c r="F173" t="s">
        <v>312</v>
      </c>
      <c r="M173" s="29" t="s">
        <v>1373</v>
      </c>
      <c r="N173" s="29">
        <v>167</v>
      </c>
    </row>
    <row r="174" spans="3:14" x14ac:dyDescent="0.2">
      <c r="C174">
        <v>11</v>
      </c>
      <c r="D174">
        <v>3</v>
      </c>
      <c r="E174">
        <v>1</v>
      </c>
      <c r="F174" t="s">
        <v>312</v>
      </c>
      <c r="M174" s="29" t="s">
        <v>1177</v>
      </c>
      <c r="N174" s="29">
        <v>168</v>
      </c>
    </row>
    <row r="175" spans="3:14" x14ac:dyDescent="0.2">
      <c r="C175">
        <v>11</v>
      </c>
      <c r="D175">
        <v>4</v>
      </c>
      <c r="E175">
        <v>8</v>
      </c>
      <c r="F175" t="s">
        <v>312</v>
      </c>
      <c r="M175" s="29" t="s">
        <v>1374</v>
      </c>
      <c r="N175" s="29">
        <v>169</v>
      </c>
    </row>
    <row r="176" spans="3:14" x14ac:dyDescent="0.2">
      <c r="C176">
        <v>11</v>
      </c>
      <c r="D176">
        <v>5</v>
      </c>
      <c r="E176">
        <v>2</v>
      </c>
      <c r="F176" t="s">
        <v>312</v>
      </c>
      <c r="M176" s="29" t="s">
        <v>1375</v>
      </c>
      <c r="N176" s="29">
        <v>170</v>
      </c>
    </row>
    <row r="177" spans="3:14" x14ac:dyDescent="0.2">
      <c r="C177">
        <v>11</v>
      </c>
      <c r="D177">
        <v>6</v>
      </c>
      <c r="E177">
        <v>7</v>
      </c>
      <c r="F177" t="s">
        <v>312</v>
      </c>
      <c r="M177" s="29" t="s">
        <v>1178</v>
      </c>
      <c r="N177" s="29">
        <v>171</v>
      </c>
    </row>
    <row r="178" spans="3:14" x14ac:dyDescent="0.2">
      <c r="C178">
        <v>11</v>
      </c>
      <c r="D178">
        <v>7</v>
      </c>
      <c r="E178">
        <v>6</v>
      </c>
      <c r="F178" t="s">
        <v>312</v>
      </c>
      <c r="M178" s="29" t="s">
        <v>1103</v>
      </c>
      <c r="N178" s="29">
        <v>172</v>
      </c>
    </row>
    <row r="179" spans="3:14" x14ac:dyDescent="0.2">
      <c r="C179">
        <v>11</v>
      </c>
      <c r="D179">
        <v>8</v>
      </c>
      <c r="E179">
        <v>4</v>
      </c>
      <c r="F179" t="s">
        <v>312</v>
      </c>
      <c r="M179" s="29" t="s">
        <v>1483</v>
      </c>
      <c r="N179" s="29">
        <v>173</v>
      </c>
    </row>
    <row r="180" spans="3:14" x14ac:dyDescent="0.2">
      <c r="C180">
        <v>11</v>
      </c>
      <c r="D180">
        <v>9</v>
      </c>
      <c r="E180">
        <v>10</v>
      </c>
      <c r="F180" t="s">
        <v>312</v>
      </c>
      <c r="M180" s="29" t="s">
        <v>1484</v>
      </c>
      <c r="N180" s="29">
        <v>174</v>
      </c>
    </row>
    <row r="181" spans="3:14" x14ac:dyDescent="0.2">
      <c r="C181">
        <v>11</v>
      </c>
      <c r="D181">
        <v>10</v>
      </c>
      <c r="E181">
        <v>9</v>
      </c>
      <c r="F181" t="s">
        <v>312</v>
      </c>
      <c r="M181" s="29" t="s">
        <v>1485</v>
      </c>
      <c r="N181" s="29">
        <v>175</v>
      </c>
    </row>
    <row r="182" spans="3:14" x14ac:dyDescent="0.2">
      <c r="C182">
        <v>12</v>
      </c>
      <c r="D182">
        <v>1</v>
      </c>
      <c r="E182">
        <v>9</v>
      </c>
      <c r="F182" t="s">
        <v>312</v>
      </c>
      <c r="M182" s="29" t="s">
        <v>1118</v>
      </c>
      <c r="N182" s="29">
        <v>176</v>
      </c>
    </row>
    <row r="183" spans="3:14" x14ac:dyDescent="0.2">
      <c r="C183">
        <v>12</v>
      </c>
      <c r="D183">
        <v>2</v>
      </c>
      <c r="E183">
        <v>10</v>
      </c>
      <c r="F183" t="s">
        <v>312</v>
      </c>
      <c r="M183" s="29" t="s">
        <v>321</v>
      </c>
      <c r="N183" s="29">
        <v>177</v>
      </c>
    </row>
    <row r="184" spans="3:14" x14ac:dyDescent="0.2">
      <c r="C184">
        <v>12</v>
      </c>
      <c r="D184">
        <v>3</v>
      </c>
      <c r="E184">
        <v>7</v>
      </c>
      <c r="F184" t="s">
        <v>312</v>
      </c>
      <c r="M184" s="29" t="s">
        <v>1282</v>
      </c>
      <c r="N184" s="29">
        <v>178</v>
      </c>
    </row>
    <row r="185" spans="3:14" x14ac:dyDescent="0.2">
      <c r="C185">
        <v>12</v>
      </c>
      <c r="D185">
        <v>4</v>
      </c>
      <c r="E185">
        <v>6</v>
      </c>
      <c r="F185" t="s">
        <v>312</v>
      </c>
      <c r="M185" s="29" t="s">
        <v>1376</v>
      </c>
      <c r="N185" s="29">
        <v>179</v>
      </c>
    </row>
    <row r="186" spans="3:14" x14ac:dyDescent="0.2">
      <c r="C186">
        <v>12</v>
      </c>
      <c r="D186">
        <v>5</v>
      </c>
      <c r="E186">
        <v>8</v>
      </c>
      <c r="F186" t="s">
        <v>312</v>
      </c>
      <c r="M186" s="29" t="s">
        <v>1486</v>
      </c>
      <c r="N186" s="29">
        <v>180</v>
      </c>
    </row>
    <row r="187" spans="3:14" x14ac:dyDescent="0.2">
      <c r="C187">
        <v>12</v>
      </c>
      <c r="D187">
        <v>6</v>
      </c>
      <c r="E187">
        <v>4</v>
      </c>
      <c r="F187" t="s">
        <v>312</v>
      </c>
      <c r="M187" s="29" t="s">
        <v>322</v>
      </c>
      <c r="N187" s="29">
        <v>181</v>
      </c>
    </row>
    <row r="188" spans="3:14" x14ac:dyDescent="0.2">
      <c r="C188">
        <v>12</v>
      </c>
      <c r="D188">
        <v>7</v>
      </c>
      <c r="E188">
        <v>3</v>
      </c>
      <c r="F188" t="s">
        <v>312</v>
      </c>
      <c r="M188" s="29" t="s">
        <v>335</v>
      </c>
      <c r="N188" s="29">
        <v>182</v>
      </c>
    </row>
    <row r="189" spans="3:14" x14ac:dyDescent="0.2">
      <c r="C189">
        <v>12</v>
      </c>
      <c r="D189">
        <v>8</v>
      </c>
      <c r="E189">
        <v>5</v>
      </c>
      <c r="F189" t="s">
        <v>312</v>
      </c>
      <c r="M189" s="29" t="s">
        <v>1179</v>
      </c>
      <c r="N189" s="29">
        <v>183</v>
      </c>
    </row>
    <row r="190" spans="3:14" x14ac:dyDescent="0.2">
      <c r="C190">
        <v>12</v>
      </c>
      <c r="D190">
        <v>9</v>
      </c>
      <c r="E190">
        <v>1</v>
      </c>
      <c r="F190" t="s">
        <v>312</v>
      </c>
      <c r="M190" s="29" t="s">
        <v>326</v>
      </c>
      <c r="N190" s="29">
        <v>184</v>
      </c>
    </row>
    <row r="191" spans="3:14" x14ac:dyDescent="0.2">
      <c r="C191">
        <v>12</v>
      </c>
      <c r="D191">
        <v>10</v>
      </c>
      <c r="E191">
        <v>2</v>
      </c>
      <c r="F191" t="s">
        <v>312</v>
      </c>
      <c r="M191" s="29" t="s">
        <v>1305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312</v>
      </c>
      <c r="M192" s="29" t="s">
        <v>1104</v>
      </c>
      <c r="N192" s="29">
        <v>186</v>
      </c>
    </row>
    <row r="193" spans="3:14" x14ac:dyDescent="0.2">
      <c r="C193">
        <v>13</v>
      </c>
      <c r="D193">
        <v>1</v>
      </c>
      <c r="E193">
        <v>10</v>
      </c>
      <c r="F193" t="s">
        <v>313</v>
      </c>
      <c r="M193" s="29" t="s">
        <v>508</v>
      </c>
      <c r="N193" s="29">
        <v>187</v>
      </c>
    </row>
    <row r="194" spans="3:14" x14ac:dyDescent="0.2">
      <c r="C194">
        <v>13</v>
      </c>
      <c r="D194">
        <v>2</v>
      </c>
      <c r="E194">
        <v>4</v>
      </c>
      <c r="F194" t="s">
        <v>312</v>
      </c>
      <c r="M194" s="29" t="s">
        <v>1487</v>
      </c>
      <c r="N194" s="29">
        <v>188</v>
      </c>
    </row>
    <row r="195" spans="3:14" x14ac:dyDescent="0.2">
      <c r="C195">
        <v>13</v>
      </c>
      <c r="D195">
        <v>2</v>
      </c>
      <c r="E195">
        <v>6</v>
      </c>
      <c r="F195" t="s">
        <v>313</v>
      </c>
      <c r="M195" s="29" t="s">
        <v>1488</v>
      </c>
      <c r="N195" s="29">
        <v>189</v>
      </c>
    </row>
    <row r="196" spans="3:14" x14ac:dyDescent="0.2">
      <c r="C196">
        <v>13</v>
      </c>
      <c r="D196">
        <v>3</v>
      </c>
      <c r="E196">
        <v>10</v>
      </c>
      <c r="F196" t="s">
        <v>312</v>
      </c>
      <c r="M196" s="29" t="s">
        <v>1306</v>
      </c>
      <c r="N196" s="29">
        <v>190</v>
      </c>
    </row>
    <row r="197" spans="3:14" x14ac:dyDescent="0.2">
      <c r="C197">
        <v>13</v>
      </c>
      <c r="D197">
        <v>3</v>
      </c>
      <c r="E197">
        <v>5</v>
      </c>
      <c r="F197" t="s">
        <v>313</v>
      </c>
      <c r="M197" s="29" t="s">
        <v>1307</v>
      </c>
      <c r="N197" s="29">
        <v>191</v>
      </c>
    </row>
    <row r="198" spans="3:14" x14ac:dyDescent="0.2">
      <c r="C198">
        <v>13</v>
      </c>
      <c r="D198">
        <v>4</v>
      </c>
      <c r="E198">
        <v>2</v>
      </c>
      <c r="F198" t="s">
        <v>312</v>
      </c>
      <c r="M198" s="29" t="s">
        <v>1377</v>
      </c>
      <c r="N198" s="29">
        <v>192</v>
      </c>
    </row>
    <row r="199" spans="3:14" x14ac:dyDescent="0.2">
      <c r="C199">
        <v>13</v>
      </c>
      <c r="D199">
        <v>4</v>
      </c>
      <c r="E199">
        <v>9</v>
      </c>
      <c r="F199" t="s">
        <v>313</v>
      </c>
      <c r="M199" s="29" t="s">
        <v>1133</v>
      </c>
      <c r="N199" s="29">
        <v>193</v>
      </c>
    </row>
    <row r="200" spans="3:14" x14ac:dyDescent="0.2">
      <c r="C200">
        <v>13</v>
      </c>
      <c r="D200">
        <v>5</v>
      </c>
      <c r="E200">
        <v>7</v>
      </c>
      <c r="F200" t="s">
        <v>312</v>
      </c>
      <c r="M200" s="29" t="s">
        <v>323</v>
      </c>
      <c r="N200" s="29">
        <v>194</v>
      </c>
    </row>
    <row r="201" spans="3:14" x14ac:dyDescent="0.2">
      <c r="C201">
        <v>13</v>
      </c>
      <c r="D201">
        <v>5</v>
      </c>
      <c r="E201">
        <v>3</v>
      </c>
      <c r="F201" t="s">
        <v>313</v>
      </c>
      <c r="M201" s="29" t="s">
        <v>1378</v>
      </c>
      <c r="N201" s="29">
        <v>195</v>
      </c>
    </row>
    <row r="202" spans="3:14" x14ac:dyDescent="0.2">
      <c r="C202">
        <v>13</v>
      </c>
      <c r="D202">
        <v>6</v>
      </c>
      <c r="E202">
        <v>9</v>
      </c>
      <c r="F202" t="s">
        <v>312</v>
      </c>
      <c r="M202" s="29" t="s">
        <v>1489</v>
      </c>
      <c r="N202" s="29">
        <v>196</v>
      </c>
    </row>
    <row r="203" spans="3:14" x14ac:dyDescent="0.2">
      <c r="C203">
        <v>13</v>
      </c>
      <c r="D203">
        <v>6</v>
      </c>
      <c r="E203">
        <v>2</v>
      </c>
      <c r="F203" t="s">
        <v>313</v>
      </c>
      <c r="M203" s="29" t="s">
        <v>1379</v>
      </c>
      <c r="N203" s="29">
        <v>197</v>
      </c>
    </row>
    <row r="204" spans="3:14" x14ac:dyDescent="0.2">
      <c r="C204">
        <v>13</v>
      </c>
      <c r="D204">
        <v>7</v>
      </c>
      <c r="E204">
        <v>5</v>
      </c>
      <c r="F204" t="s">
        <v>312</v>
      </c>
      <c r="M204" s="29" t="s">
        <v>1490</v>
      </c>
      <c r="N204" s="29">
        <v>198</v>
      </c>
    </row>
    <row r="205" spans="3:14" x14ac:dyDescent="0.2">
      <c r="C205">
        <v>13</v>
      </c>
      <c r="D205">
        <v>7</v>
      </c>
      <c r="E205">
        <v>8</v>
      </c>
      <c r="F205" t="s">
        <v>313</v>
      </c>
      <c r="M205" s="29" t="s">
        <v>1248</v>
      </c>
      <c r="N205" s="29">
        <v>199</v>
      </c>
    </row>
    <row r="206" spans="3:14" x14ac:dyDescent="0.2">
      <c r="C206">
        <v>13</v>
      </c>
      <c r="D206">
        <v>8</v>
      </c>
      <c r="E206">
        <v>1</v>
      </c>
      <c r="F206" t="s">
        <v>312</v>
      </c>
      <c r="M206" s="29" t="s">
        <v>1380</v>
      </c>
      <c r="N206" s="29">
        <v>200</v>
      </c>
    </row>
    <row r="207" spans="3:14" x14ac:dyDescent="0.2">
      <c r="C207">
        <v>13</v>
      </c>
      <c r="D207">
        <v>8</v>
      </c>
      <c r="E207">
        <v>7</v>
      </c>
      <c r="F207" t="s">
        <v>313</v>
      </c>
      <c r="M207" s="29" t="s">
        <v>1308</v>
      </c>
      <c r="N207" s="29">
        <v>201</v>
      </c>
    </row>
    <row r="208" spans="3:14" x14ac:dyDescent="0.2">
      <c r="C208">
        <v>13</v>
      </c>
      <c r="D208">
        <v>9</v>
      </c>
      <c r="E208">
        <v>6</v>
      </c>
      <c r="F208" t="s">
        <v>312</v>
      </c>
      <c r="M208" s="29" t="s">
        <v>162</v>
      </c>
      <c r="N208" s="29">
        <v>202</v>
      </c>
    </row>
    <row r="209" spans="3:14" x14ac:dyDescent="0.2">
      <c r="C209">
        <v>13</v>
      </c>
      <c r="D209">
        <v>9</v>
      </c>
      <c r="E209">
        <v>4</v>
      </c>
      <c r="F209" t="s">
        <v>313</v>
      </c>
      <c r="M209" s="29" t="s">
        <v>232</v>
      </c>
      <c r="N209" s="29">
        <v>203</v>
      </c>
    </row>
    <row r="210" spans="3:14" x14ac:dyDescent="0.2">
      <c r="C210">
        <v>13</v>
      </c>
      <c r="D210">
        <v>10</v>
      </c>
      <c r="E210">
        <v>3</v>
      </c>
      <c r="F210" t="s">
        <v>312</v>
      </c>
      <c r="M210" s="29" t="s">
        <v>1491</v>
      </c>
      <c r="N210" s="29">
        <v>204</v>
      </c>
    </row>
    <row r="211" spans="3:14" x14ac:dyDescent="0.2">
      <c r="C211">
        <v>13</v>
      </c>
      <c r="D211">
        <v>10</v>
      </c>
      <c r="E211">
        <v>1</v>
      </c>
      <c r="F211" t="s">
        <v>313</v>
      </c>
      <c r="M211" s="29" t="s">
        <v>1105</v>
      </c>
      <c r="N211" s="29">
        <v>205</v>
      </c>
    </row>
    <row r="212" spans="3:14" x14ac:dyDescent="0.2">
      <c r="C212">
        <v>14</v>
      </c>
      <c r="D212">
        <v>1</v>
      </c>
      <c r="E212">
        <v>7</v>
      </c>
      <c r="F212" t="s">
        <v>312</v>
      </c>
      <c r="M212" s="29" t="s">
        <v>1106</v>
      </c>
      <c r="N212" s="29">
        <v>206</v>
      </c>
    </row>
    <row r="213" spans="3:14" x14ac:dyDescent="0.2">
      <c r="C213">
        <v>14</v>
      </c>
      <c r="D213">
        <v>2</v>
      </c>
      <c r="E213">
        <v>3</v>
      </c>
      <c r="F213" t="s">
        <v>312</v>
      </c>
      <c r="M213" s="29" t="s">
        <v>1119</v>
      </c>
      <c r="N213" s="29">
        <v>207</v>
      </c>
    </row>
    <row r="214" spans="3:14" x14ac:dyDescent="0.2">
      <c r="C214">
        <v>14</v>
      </c>
      <c r="D214">
        <v>3</v>
      </c>
      <c r="E214">
        <v>2</v>
      </c>
      <c r="F214" t="s">
        <v>312</v>
      </c>
      <c r="M214" s="29" t="s">
        <v>1309</v>
      </c>
      <c r="N214" s="29">
        <v>208</v>
      </c>
    </row>
    <row r="215" spans="3:14" x14ac:dyDescent="0.2">
      <c r="C215">
        <v>14</v>
      </c>
      <c r="D215">
        <v>4</v>
      </c>
      <c r="E215">
        <v>10</v>
      </c>
      <c r="F215" t="s">
        <v>312</v>
      </c>
      <c r="M215" s="29" t="s">
        <v>1120</v>
      </c>
      <c r="N215" s="29">
        <v>209</v>
      </c>
    </row>
    <row r="216" spans="3:14" x14ac:dyDescent="0.2">
      <c r="C216">
        <v>14</v>
      </c>
      <c r="D216">
        <v>5</v>
      </c>
      <c r="E216">
        <v>6</v>
      </c>
      <c r="F216" t="s">
        <v>312</v>
      </c>
      <c r="M216" s="29" t="s">
        <v>1249</v>
      </c>
      <c r="N216" s="29">
        <v>210</v>
      </c>
    </row>
    <row r="217" spans="3:14" x14ac:dyDescent="0.2">
      <c r="C217">
        <v>14</v>
      </c>
      <c r="D217">
        <v>6</v>
      </c>
      <c r="E217">
        <v>5</v>
      </c>
      <c r="F217" t="s">
        <v>312</v>
      </c>
      <c r="M217" s="29" t="s">
        <v>1310</v>
      </c>
      <c r="N217" s="29">
        <v>211</v>
      </c>
    </row>
    <row r="218" spans="3:14" x14ac:dyDescent="0.2">
      <c r="C218">
        <v>14</v>
      </c>
      <c r="D218">
        <v>7</v>
      </c>
      <c r="E218">
        <v>1</v>
      </c>
      <c r="F218" t="s">
        <v>312</v>
      </c>
      <c r="M218" s="29" t="s">
        <v>1107</v>
      </c>
      <c r="N218" s="29">
        <v>212</v>
      </c>
    </row>
    <row r="219" spans="3:14" x14ac:dyDescent="0.2">
      <c r="C219">
        <v>14</v>
      </c>
      <c r="D219">
        <v>8</v>
      </c>
      <c r="E219">
        <v>9</v>
      </c>
      <c r="F219" t="s">
        <v>312</v>
      </c>
      <c r="M219" s="29" t="s">
        <v>1381</v>
      </c>
      <c r="N219" s="29">
        <v>213</v>
      </c>
    </row>
    <row r="220" spans="3:14" x14ac:dyDescent="0.2">
      <c r="C220">
        <v>14</v>
      </c>
      <c r="D220">
        <v>9</v>
      </c>
      <c r="E220">
        <v>8</v>
      </c>
      <c r="F220" t="s">
        <v>312</v>
      </c>
      <c r="M220" s="29" t="s">
        <v>324</v>
      </c>
      <c r="N220" s="29">
        <v>214</v>
      </c>
    </row>
    <row r="221" spans="3:14" x14ac:dyDescent="0.2">
      <c r="C221">
        <v>14</v>
      </c>
      <c r="D221">
        <v>10</v>
      </c>
      <c r="E221">
        <v>4</v>
      </c>
      <c r="F221" t="s">
        <v>312</v>
      </c>
      <c r="M221" s="29" t="s">
        <v>1382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312</v>
      </c>
      <c r="M222" s="29" t="s">
        <v>1250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313</v>
      </c>
      <c r="M223" s="29" t="s">
        <v>1383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312</v>
      </c>
      <c r="M224" s="29" t="s">
        <v>225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313</v>
      </c>
      <c r="M225" s="29" t="s">
        <v>1492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312</v>
      </c>
      <c r="M226" s="29" t="s">
        <v>1493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313</v>
      </c>
      <c r="M227" s="29" t="s">
        <v>1311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312</v>
      </c>
      <c r="M228" s="29" t="s">
        <v>1312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313</v>
      </c>
      <c r="M229" s="29" t="s">
        <v>1494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312</v>
      </c>
      <c r="M230" s="29" t="s">
        <v>1181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313</v>
      </c>
      <c r="M231" s="29" t="s">
        <v>336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312</v>
      </c>
      <c r="M232" s="29" t="s">
        <v>337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313</v>
      </c>
      <c r="M233" s="29" t="s">
        <v>325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312</v>
      </c>
      <c r="M234" s="29" t="s">
        <v>1495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313</v>
      </c>
      <c r="M235" s="31" t="s">
        <v>1218</v>
      </c>
      <c r="N235" s="31">
        <v>229</v>
      </c>
    </row>
    <row r="236" spans="3:14" x14ac:dyDescent="0.2">
      <c r="C236">
        <v>15</v>
      </c>
      <c r="D236">
        <v>8</v>
      </c>
      <c r="E236">
        <v>6</v>
      </c>
      <c r="F236" t="s">
        <v>312</v>
      </c>
      <c r="M236" s="31" t="s">
        <v>1384</v>
      </c>
      <c r="N236" s="31">
        <v>230</v>
      </c>
    </row>
    <row r="237" spans="3:14" x14ac:dyDescent="0.2">
      <c r="C237">
        <v>15</v>
      </c>
      <c r="D237">
        <v>8</v>
      </c>
      <c r="E237">
        <v>2</v>
      </c>
      <c r="F237" t="s">
        <v>313</v>
      </c>
      <c r="M237" s="31" t="s">
        <v>314</v>
      </c>
      <c r="N237" s="31">
        <v>231</v>
      </c>
    </row>
    <row r="238" spans="3:14" x14ac:dyDescent="0.2">
      <c r="C238">
        <v>15</v>
      </c>
      <c r="D238">
        <v>9</v>
      </c>
      <c r="E238">
        <v>7</v>
      </c>
      <c r="F238" t="s">
        <v>312</v>
      </c>
      <c r="M238" s="31" t="s">
        <v>1251</v>
      </c>
      <c r="N238" s="31">
        <v>232</v>
      </c>
    </row>
    <row r="239" spans="3:14" x14ac:dyDescent="0.2">
      <c r="C239">
        <v>15</v>
      </c>
      <c r="D239">
        <v>9</v>
      </c>
      <c r="E239">
        <v>3</v>
      </c>
      <c r="F239" t="s">
        <v>313</v>
      </c>
      <c r="M239" s="31" t="s">
        <v>1786</v>
      </c>
      <c r="N239" s="31">
        <v>233</v>
      </c>
    </row>
    <row r="240" spans="3:14" x14ac:dyDescent="0.2">
      <c r="C240">
        <v>15</v>
      </c>
      <c r="D240">
        <v>10</v>
      </c>
      <c r="E240">
        <v>5</v>
      </c>
      <c r="F240" t="s">
        <v>312</v>
      </c>
      <c r="M240" s="31" t="s">
        <v>1124</v>
      </c>
      <c r="N240" s="31">
        <v>234</v>
      </c>
    </row>
    <row r="241" spans="3:14" x14ac:dyDescent="0.2">
      <c r="C241">
        <v>15</v>
      </c>
      <c r="D241">
        <v>10</v>
      </c>
      <c r="E241">
        <v>6</v>
      </c>
      <c r="F241" t="s">
        <v>313</v>
      </c>
      <c r="M241" s="31" t="s">
        <v>1385</v>
      </c>
      <c r="N241" s="31">
        <v>235</v>
      </c>
    </row>
    <row r="242" spans="3:14" x14ac:dyDescent="0.2">
      <c r="C242">
        <v>16</v>
      </c>
      <c r="D242">
        <v>1</v>
      </c>
      <c r="E242">
        <v>6</v>
      </c>
      <c r="F242" t="s">
        <v>312</v>
      </c>
      <c r="M242" s="31" t="s">
        <v>923</v>
      </c>
      <c r="N242" s="31">
        <v>236</v>
      </c>
    </row>
    <row r="243" spans="3:14" x14ac:dyDescent="0.2">
      <c r="C243">
        <v>16</v>
      </c>
      <c r="D243">
        <v>1</v>
      </c>
      <c r="E243">
        <v>3</v>
      </c>
      <c r="F243" t="s">
        <v>313</v>
      </c>
      <c r="M243" s="31" t="s">
        <v>1313</v>
      </c>
      <c r="N243" s="31">
        <v>237</v>
      </c>
    </row>
    <row r="244" spans="3:14" x14ac:dyDescent="0.2">
      <c r="C244">
        <v>16</v>
      </c>
      <c r="D244">
        <v>2</v>
      </c>
      <c r="E244">
        <v>9</v>
      </c>
      <c r="F244" t="s">
        <v>312</v>
      </c>
      <c r="M244" s="31" t="s">
        <v>400</v>
      </c>
      <c r="N244" s="31">
        <v>238</v>
      </c>
    </row>
    <row r="245" spans="3:14" x14ac:dyDescent="0.2">
      <c r="C245">
        <v>16</v>
      </c>
      <c r="D245">
        <v>2</v>
      </c>
      <c r="E245">
        <v>5</v>
      </c>
      <c r="F245" t="s">
        <v>313</v>
      </c>
      <c r="M245" s="31" t="s">
        <v>1182</v>
      </c>
      <c r="N245" s="31">
        <v>239</v>
      </c>
    </row>
    <row r="246" spans="3:14" x14ac:dyDescent="0.2">
      <c r="C246">
        <v>16</v>
      </c>
      <c r="D246">
        <v>3</v>
      </c>
      <c r="E246">
        <v>8</v>
      </c>
      <c r="F246" t="s">
        <v>312</v>
      </c>
      <c r="M246" s="31" t="s">
        <v>1219</v>
      </c>
      <c r="N246" s="31">
        <v>240</v>
      </c>
    </row>
    <row r="247" spans="3:14" x14ac:dyDescent="0.2">
      <c r="C247">
        <v>16</v>
      </c>
      <c r="D247">
        <v>3</v>
      </c>
      <c r="E247">
        <v>1</v>
      </c>
      <c r="F247" t="s">
        <v>313</v>
      </c>
      <c r="M247" s="31" t="s">
        <v>1252</v>
      </c>
      <c r="N247" s="31">
        <v>241</v>
      </c>
    </row>
    <row r="248" spans="3:14" x14ac:dyDescent="0.2">
      <c r="C248">
        <v>16</v>
      </c>
      <c r="D248">
        <v>4</v>
      </c>
      <c r="E248">
        <v>5</v>
      </c>
      <c r="F248" t="s">
        <v>312</v>
      </c>
      <c r="M248" s="31" t="s">
        <v>1787</v>
      </c>
      <c r="N248" s="31">
        <v>242</v>
      </c>
    </row>
    <row r="249" spans="3:14" x14ac:dyDescent="0.2">
      <c r="C249">
        <v>16</v>
      </c>
      <c r="D249">
        <v>4</v>
      </c>
      <c r="E249">
        <v>8</v>
      </c>
      <c r="F249" t="s">
        <v>313</v>
      </c>
      <c r="M249" s="31" t="s">
        <v>1314</v>
      </c>
      <c r="N249" s="31">
        <v>243</v>
      </c>
    </row>
    <row r="250" spans="3:14" x14ac:dyDescent="0.2">
      <c r="C250">
        <v>16</v>
      </c>
      <c r="D250">
        <v>5</v>
      </c>
      <c r="E250">
        <v>4</v>
      </c>
      <c r="F250" t="s">
        <v>312</v>
      </c>
      <c r="M250" s="31" t="s">
        <v>1315</v>
      </c>
      <c r="N250" s="31">
        <v>244</v>
      </c>
    </row>
    <row r="251" spans="3:14" x14ac:dyDescent="0.2">
      <c r="C251">
        <v>16</v>
      </c>
      <c r="D251">
        <v>5</v>
      </c>
      <c r="E251">
        <v>2</v>
      </c>
      <c r="F251" t="s">
        <v>313</v>
      </c>
      <c r="M251" s="31" t="s">
        <v>1086</v>
      </c>
      <c r="N251" s="31">
        <v>245</v>
      </c>
    </row>
    <row r="252" spans="3:14" x14ac:dyDescent="0.2">
      <c r="C252">
        <v>16</v>
      </c>
      <c r="D252">
        <v>6</v>
      </c>
      <c r="E252">
        <v>1</v>
      </c>
      <c r="F252" t="s">
        <v>312</v>
      </c>
      <c r="M252" s="31" t="s">
        <v>148</v>
      </c>
      <c r="N252" s="31">
        <v>246</v>
      </c>
    </row>
    <row r="253" spans="3:14" x14ac:dyDescent="0.2">
      <c r="C253">
        <v>16</v>
      </c>
      <c r="D253">
        <v>6</v>
      </c>
      <c r="E253">
        <v>7</v>
      </c>
      <c r="F253" t="s">
        <v>313</v>
      </c>
      <c r="M253" s="31" t="s">
        <v>1183</v>
      </c>
      <c r="N253" s="31">
        <v>247</v>
      </c>
    </row>
    <row r="254" spans="3:14" x14ac:dyDescent="0.2">
      <c r="C254">
        <v>16</v>
      </c>
      <c r="D254">
        <v>7</v>
      </c>
      <c r="E254">
        <v>10</v>
      </c>
      <c r="F254" t="s">
        <v>312</v>
      </c>
      <c r="M254" s="31" t="s">
        <v>1253</v>
      </c>
      <c r="N254" s="31">
        <v>248</v>
      </c>
    </row>
    <row r="255" spans="3:14" x14ac:dyDescent="0.2">
      <c r="C255">
        <v>16</v>
      </c>
      <c r="D255">
        <v>7</v>
      </c>
      <c r="E255">
        <v>6</v>
      </c>
      <c r="F255" t="s">
        <v>313</v>
      </c>
      <c r="M255" s="31" t="s">
        <v>1108</v>
      </c>
      <c r="N255" s="31">
        <v>249</v>
      </c>
    </row>
    <row r="256" spans="3:14" x14ac:dyDescent="0.2">
      <c r="C256">
        <v>16</v>
      </c>
      <c r="D256">
        <v>8</v>
      </c>
      <c r="E256">
        <v>3</v>
      </c>
      <c r="F256" t="s">
        <v>312</v>
      </c>
      <c r="M256" s="31" t="s">
        <v>1109</v>
      </c>
      <c r="N256" s="31">
        <v>250</v>
      </c>
    </row>
    <row r="257" spans="3:14" x14ac:dyDescent="0.2">
      <c r="C257">
        <v>16</v>
      </c>
      <c r="D257">
        <v>8</v>
      </c>
      <c r="E257">
        <v>4</v>
      </c>
      <c r="F257" t="s">
        <v>313</v>
      </c>
      <c r="M257" s="31" t="s">
        <v>1386</v>
      </c>
      <c r="N257" s="31">
        <v>251</v>
      </c>
    </row>
    <row r="258" spans="3:14" x14ac:dyDescent="0.2">
      <c r="C258">
        <v>16</v>
      </c>
      <c r="D258">
        <v>9</v>
      </c>
      <c r="E258">
        <v>2</v>
      </c>
      <c r="F258" t="s">
        <v>312</v>
      </c>
      <c r="M258" s="31" t="s">
        <v>1087</v>
      </c>
      <c r="N258" s="31">
        <v>252</v>
      </c>
    </row>
    <row r="259" spans="3:14" x14ac:dyDescent="0.2">
      <c r="C259">
        <v>16</v>
      </c>
      <c r="D259">
        <v>9</v>
      </c>
      <c r="E259">
        <v>10</v>
      </c>
      <c r="F259" t="s">
        <v>313</v>
      </c>
      <c r="M259" s="31" t="s">
        <v>1387</v>
      </c>
      <c r="N259" s="31">
        <v>253</v>
      </c>
    </row>
    <row r="260" spans="3:14" x14ac:dyDescent="0.2">
      <c r="C260">
        <v>16</v>
      </c>
      <c r="D260">
        <v>10</v>
      </c>
      <c r="E260">
        <v>7</v>
      </c>
      <c r="F260" t="s">
        <v>312</v>
      </c>
      <c r="M260" s="31" t="s">
        <v>1788</v>
      </c>
      <c r="N260" s="31">
        <v>254</v>
      </c>
    </row>
    <row r="261" spans="3:14" x14ac:dyDescent="0.2">
      <c r="C261">
        <v>16</v>
      </c>
      <c r="D261">
        <v>10</v>
      </c>
      <c r="E261">
        <v>9</v>
      </c>
      <c r="F261" t="s">
        <v>313</v>
      </c>
      <c r="M261" s="31" t="s">
        <v>149</v>
      </c>
      <c r="N261" s="31">
        <v>255</v>
      </c>
    </row>
    <row r="262" spans="3:14" x14ac:dyDescent="0.2">
      <c r="C262">
        <v>17</v>
      </c>
      <c r="D262">
        <v>1</v>
      </c>
      <c r="E262">
        <v>4</v>
      </c>
      <c r="F262" t="s">
        <v>312</v>
      </c>
      <c r="M262"/>
      <c r="N262"/>
    </row>
    <row r="263" spans="3:14" x14ac:dyDescent="0.2">
      <c r="C263">
        <v>17</v>
      </c>
      <c r="D263">
        <v>2</v>
      </c>
      <c r="E263">
        <v>7</v>
      </c>
      <c r="F263" t="s">
        <v>312</v>
      </c>
      <c r="M263"/>
      <c r="N263"/>
    </row>
    <row r="264" spans="3:14" x14ac:dyDescent="0.2">
      <c r="C264">
        <v>17</v>
      </c>
      <c r="D264">
        <v>3</v>
      </c>
      <c r="E264">
        <v>6</v>
      </c>
      <c r="F264" t="s">
        <v>312</v>
      </c>
      <c r="M264"/>
      <c r="N264"/>
    </row>
    <row r="265" spans="3:14" x14ac:dyDescent="0.2">
      <c r="C265">
        <v>17</v>
      </c>
      <c r="D265">
        <v>4</v>
      </c>
      <c r="E265">
        <v>1</v>
      </c>
      <c r="F265" t="s">
        <v>312</v>
      </c>
      <c r="M265"/>
      <c r="N265"/>
    </row>
    <row r="266" spans="3:14" x14ac:dyDescent="0.2">
      <c r="C266">
        <v>17</v>
      </c>
      <c r="D266">
        <v>5</v>
      </c>
      <c r="E266">
        <v>9</v>
      </c>
      <c r="F266" t="s">
        <v>312</v>
      </c>
      <c r="M266"/>
      <c r="N266"/>
    </row>
    <row r="267" spans="3:14" x14ac:dyDescent="0.2">
      <c r="C267">
        <v>17</v>
      </c>
      <c r="D267">
        <v>6</v>
      </c>
      <c r="E267">
        <v>3</v>
      </c>
      <c r="F267" t="s">
        <v>312</v>
      </c>
      <c r="M267"/>
      <c r="N267"/>
    </row>
    <row r="268" spans="3:14" x14ac:dyDescent="0.2">
      <c r="C268">
        <v>17</v>
      </c>
      <c r="D268">
        <v>7</v>
      </c>
      <c r="E268">
        <v>2</v>
      </c>
      <c r="F268" t="s">
        <v>312</v>
      </c>
      <c r="M268"/>
      <c r="N268"/>
    </row>
    <row r="269" spans="3:14" x14ac:dyDescent="0.2">
      <c r="C269">
        <v>17</v>
      </c>
      <c r="D269">
        <v>8</v>
      </c>
      <c r="E269">
        <v>10</v>
      </c>
      <c r="F269" t="s">
        <v>312</v>
      </c>
      <c r="M269"/>
      <c r="N269"/>
    </row>
    <row r="270" spans="3:14" x14ac:dyDescent="0.2">
      <c r="C270">
        <v>17</v>
      </c>
      <c r="D270">
        <v>9</v>
      </c>
      <c r="E270">
        <v>5</v>
      </c>
      <c r="F270" t="s">
        <v>312</v>
      </c>
      <c r="M270"/>
      <c r="N270"/>
    </row>
    <row r="271" spans="3:14" x14ac:dyDescent="0.2">
      <c r="C271">
        <v>17</v>
      </c>
      <c r="D271">
        <v>10</v>
      </c>
      <c r="E271">
        <v>8</v>
      </c>
      <c r="F271" t="s">
        <v>312</v>
      </c>
      <c r="M271"/>
      <c r="N271"/>
    </row>
    <row r="272" spans="3:14" x14ac:dyDescent="0.2">
      <c r="M272"/>
      <c r="N272"/>
    </row>
    <row r="273" spans="13:14" x14ac:dyDescent="0.2">
      <c r="M273"/>
      <c r="N273"/>
    </row>
    <row r="274" spans="13:14" x14ac:dyDescent="0.2">
      <c r="M274"/>
      <c r="N274"/>
    </row>
    <row r="275" spans="13:14" x14ac:dyDescent="0.2">
      <c r="M275"/>
      <c r="N275"/>
    </row>
    <row r="276" spans="13:14" x14ac:dyDescent="0.2">
      <c r="M276"/>
      <c r="N276"/>
    </row>
    <row r="277" spans="13:14" x14ac:dyDescent="0.2">
      <c r="M277"/>
      <c r="N277"/>
    </row>
    <row r="278" spans="13:14" x14ac:dyDescent="0.2">
      <c r="M278"/>
      <c r="N278"/>
    </row>
    <row r="279" spans="13:14" x14ac:dyDescent="0.2">
      <c r="M279"/>
      <c r="N279"/>
    </row>
    <row r="280" spans="13:14" x14ac:dyDescent="0.2">
      <c r="M280"/>
      <c r="N280"/>
    </row>
    <row r="281" spans="13:14" x14ac:dyDescent="0.2">
      <c r="M281"/>
      <c r="N281"/>
    </row>
    <row r="282" spans="13:14" x14ac:dyDescent="0.2">
      <c r="M282"/>
      <c r="N282"/>
    </row>
    <row r="283" spans="13:14" x14ac:dyDescent="0.2">
      <c r="M283"/>
      <c r="N283"/>
    </row>
    <row r="284" spans="13:14" x14ac:dyDescent="0.2">
      <c r="M284"/>
      <c r="N284"/>
    </row>
    <row r="285" spans="13:14" x14ac:dyDescent="0.2">
      <c r="M285"/>
      <c r="N285"/>
    </row>
    <row r="286" spans="13:14" x14ac:dyDescent="0.2">
      <c r="M286"/>
      <c r="N286"/>
    </row>
    <row r="287" spans="13:14" x14ac:dyDescent="0.2">
      <c r="M287"/>
      <c r="N287"/>
    </row>
    <row r="288" spans="13:14" x14ac:dyDescent="0.2">
      <c r="M288"/>
      <c r="N288"/>
    </row>
    <row r="289" spans="13:14" x14ac:dyDescent="0.2">
      <c r="M289"/>
      <c r="N289"/>
    </row>
    <row r="290" spans="13:14" x14ac:dyDescent="0.2">
      <c r="M290"/>
      <c r="N290"/>
    </row>
    <row r="291" spans="13:14" x14ac:dyDescent="0.2">
      <c r="M291"/>
      <c r="N291"/>
    </row>
    <row r="292" spans="13:14" x14ac:dyDescent="0.2">
      <c r="M292"/>
      <c r="N292"/>
    </row>
    <row r="293" spans="13:14" x14ac:dyDescent="0.2">
      <c r="M293"/>
      <c r="N293"/>
    </row>
    <row r="294" spans="13:14" x14ac:dyDescent="0.2">
      <c r="M294"/>
      <c r="N294"/>
    </row>
    <row r="295" spans="13:14" x14ac:dyDescent="0.2">
      <c r="M295"/>
      <c r="N295"/>
    </row>
    <row r="296" spans="13:14" x14ac:dyDescent="0.2">
      <c r="M296"/>
      <c r="N296"/>
    </row>
    <row r="297" spans="13:14" x14ac:dyDescent="0.2">
      <c r="M297"/>
      <c r="N297"/>
    </row>
    <row r="298" spans="13:14" x14ac:dyDescent="0.2">
      <c r="M298"/>
      <c r="N298"/>
    </row>
    <row r="299" spans="13:14" x14ac:dyDescent="0.2">
      <c r="M299"/>
      <c r="N299"/>
    </row>
    <row r="300" spans="13:14" x14ac:dyDescent="0.2">
      <c r="M300"/>
      <c r="N300"/>
    </row>
    <row r="301" spans="13:14" x14ac:dyDescent="0.2">
      <c r="M301"/>
      <c r="N301"/>
    </row>
    <row r="302" spans="13:14" x14ac:dyDescent="0.2">
      <c r="M302"/>
      <c r="N302"/>
    </row>
    <row r="303" spans="13:14" x14ac:dyDescent="0.2">
      <c r="M303"/>
      <c r="N303"/>
    </row>
    <row r="304" spans="13:14" x14ac:dyDescent="0.2">
      <c r="M304"/>
      <c r="N304"/>
    </row>
    <row r="305" spans="13:14" x14ac:dyDescent="0.2">
      <c r="M305"/>
      <c r="N305"/>
    </row>
    <row r="306" spans="13:14" x14ac:dyDescent="0.2">
      <c r="M306"/>
      <c r="N306"/>
    </row>
    <row r="307" spans="13:14" x14ac:dyDescent="0.2">
      <c r="M307"/>
      <c r="N307"/>
    </row>
    <row r="308" spans="13:14" x14ac:dyDescent="0.2">
      <c r="M308"/>
      <c r="N308"/>
    </row>
    <row r="309" spans="13:14" x14ac:dyDescent="0.2">
      <c r="M309"/>
      <c r="N309"/>
    </row>
    <row r="310" spans="13:14" x14ac:dyDescent="0.2">
      <c r="M310"/>
      <c r="N310"/>
    </row>
    <row r="311" spans="13:14" x14ac:dyDescent="0.2">
      <c r="M311"/>
      <c r="N311"/>
    </row>
    <row r="312" spans="13:14" x14ac:dyDescent="0.2">
      <c r="M312"/>
      <c r="N312"/>
    </row>
    <row r="313" spans="13:14" x14ac:dyDescent="0.2">
      <c r="M313"/>
      <c r="N313"/>
    </row>
    <row r="314" spans="13:14" x14ac:dyDescent="0.2">
      <c r="M314"/>
      <c r="N314"/>
    </row>
    <row r="315" spans="13:14" x14ac:dyDescent="0.2">
      <c r="M315"/>
      <c r="N315"/>
    </row>
    <row r="316" spans="13:14" x14ac:dyDescent="0.2">
      <c r="M316"/>
      <c r="N316"/>
    </row>
    <row r="317" spans="13:14" x14ac:dyDescent="0.2">
      <c r="M317"/>
      <c r="N317"/>
    </row>
    <row r="318" spans="13:14" x14ac:dyDescent="0.2">
      <c r="M318"/>
      <c r="N318"/>
    </row>
    <row r="319" spans="13:14" x14ac:dyDescent="0.2">
      <c r="M319"/>
      <c r="N319"/>
    </row>
    <row r="320" spans="13:14" x14ac:dyDescent="0.2">
      <c r="M320"/>
      <c r="N320"/>
    </row>
    <row r="321" customFormat="1" x14ac:dyDescent="0.2"/>
    <row r="322" customFormat="1" x14ac:dyDescent="0.2"/>
    <row r="323" customFormat="1" x14ac:dyDescent="0.2"/>
    <row r="324" customFormat="1" x14ac:dyDescent="0.2"/>
    <row r="325" customFormat="1" x14ac:dyDescent="0.2"/>
    <row r="326" customFormat="1" x14ac:dyDescent="0.2"/>
    <row r="327" customFormat="1" x14ac:dyDescent="0.2"/>
    <row r="328" customFormat="1" x14ac:dyDescent="0.2"/>
    <row r="329" customFormat="1" x14ac:dyDescent="0.2"/>
    <row r="330" customFormat="1" x14ac:dyDescent="0.2"/>
    <row r="331" customFormat="1" x14ac:dyDescent="0.2"/>
    <row r="332" customFormat="1" x14ac:dyDescent="0.2"/>
    <row r="333" customFormat="1" x14ac:dyDescent="0.2"/>
    <row r="334" customFormat="1" x14ac:dyDescent="0.2"/>
    <row r="335" customFormat="1" x14ac:dyDescent="0.2"/>
    <row r="336" customFormat="1" x14ac:dyDescent="0.2"/>
    <row r="337" customFormat="1" x14ac:dyDescent="0.2"/>
    <row r="338" customFormat="1" x14ac:dyDescent="0.2"/>
    <row r="339" customFormat="1" x14ac:dyDescent="0.2"/>
    <row r="340" customFormat="1" x14ac:dyDescent="0.2"/>
    <row r="341" customFormat="1" x14ac:dyDescent="0.2"/>
    <row r="342" customFormat="1" x14ac:dyDescent="0.2"/>
    <row r="343" customFormat="1" x14ac:dyDescent="0.2"/>
    <row r="344" customFormat="1" x14ac:dyDescent="0.2"/>
    <row r="345" customFormat="1" x14ac:dyDescent="0.2"/>
    <row r="346" customFormat="1" x14ac:dyDescent="0.2"/>
    <row r="347" customFormat="1" x14ac:dyDescent="0.2"/>
    <row r="348" customFormat="1" x14ac:dyDescent="0.2"/>
    <row r="349" customFormat="1" x14ac:dyDescent="0.2"/>
    <row r="350" customFormat="1" x14ac:dyDescent="0.2"/>
    <row r="351" customFormat="1" x14ac:dyDescent="0.2"/>
    <row r="352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166</v>
      </c>
      <c r="C4" s="27" t="str" cm="1">
        <f t="array" ref="C4">IFERROR(INDEX(Lineups!E:E,MATCH(B$2&amp;B4,Lineups!A:A&amp;Lineups!B:B,0)),"")</f>
        <v>Tua Tagovailoa</v>
      </c>
      <c r="D4">
        <f>IFERROR(INDEX('Weekly Stats_NEW'!C:C,MATCH(INDEX(data!$N:$N,MATCH($C4,data!$M:$M,0)),'Weekly Stats_NEW'!$B:$B,0)),"")</f>
        <v>33</v>
      </c>
      <c r="E4">
        <f>IFERROR(INDEX('Weekly Stats_NEW'!D:D,MATCH(INDEX(data!$N:$N,MATCH($C4,data!$M:$M,0)),'Weekly Stats_NEW'!$B:$B,0)),"")</f>
        <v>47</v>
      </c>
      <c r="F4">
        <f>IFERROR(INDEX('Weekly Stats_NEW'!E:E,MATCH(INDEX(data!$N:$N,MATCH($C4,data!$M:$M,0)),'Weekly Stats_NEW'!$B:$B,0)),"")</f>
        <v>331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1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0.70199999999999996</v>
      </c>
      <c r="Y4" s="58">
        <f>IFERROR(ROUND(J4/I4,2),"")</f>
        <v>3</v>
      </c>
      <c r="Z4" s="58" t="str">
        <f>IFERROR(ROUND(M4/L4,2),"")</f>
        <v/>
      </c>
    </row>
    <row r="5" spans="1:37" x14ac:dyDescent="0.2">
      <c r="B5" t="s">
        <v>167</v>
      </c>
      <c r="C5" s="27" t="str" cm="1">
        <f t="array" ref="C5">IFERROR(INDEX(Lineups!E:E,MATCH(B$2&amp;B5,Lineups!A:A&amp;Lineups!B:B,0)),"")</f>
        <v>Jared Goff</v>
      </c>
      <c r="D5">
        <f>IFERROR(INDEX('Weekly Stats_NEW'!C:C,MATCH(INDEX(data!$N:$N,MATCH($C5,data!$M:$M,0)),'Weekly Stats_NEW'!$B:$B,0)),"")</f>
        <v>32</v>
      </c>
      <c r="E5">
        <f>IFERROR(INDEX('Weekly Stats_NEW'!D:D,MATCH(INDEX(data!$N:$N,MATCH($C5,data!$M:$M,0)),'Weekly Stats_NEW'!$B:$B,0)),"")</f>
        <v>41</v>
      </c>
      <c r="F5">
        <f>IFERROR(INDEX('Weekly Stats_NEW'!E:E,MATCH(INDEX(data!$N:$N,MATCH($C5,data!$M:$M,0)),'Weekly Stats_NEW'!$B:$B,0)),"")</f>
        <v>283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0.78</v>
      </c>
      <c r="Y5" s="58">
        <f t="shared" ref="Y5:Y12" si="2">IFERROR(ROUND(J5/I5,2),"")</f>
        <v>1.75</v>
      </c>
      <c r="Z5" s="58" t="str">
        <f t="shared" ref="Z5:Z12" si="3">IFERROR(ROUND(M5/L5,2),"")</f>
        <v/>
      </c>
    </row>
    <row r="6" spans="1:37" x14ac:dyDescent="0.2">
      <c r="B6" t="s">
        <v>170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22</v>
      </c>
      <c r="J6">
        <f>IFERROR(INDEX('Weekly Stats_NEW'!I:I,MATCH(INDEX(data!$N:$N,MATCH($C6,data!$M:$M,0)),'Weekly Stats_NEW'!$B:$B,0)),"")</f>
        <v>92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9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1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4.18</v>
      </c>
      <c r="Z6" s="58">
        <f t="shared" si="3"/>
        <v>4.5</v>
      </c>
    </row>
    <row r="7" spans="1:37" x14ac:dyDescent="0.2">
      <c r="B7" t="s">
        <v>171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13</v>
      </c>
      <c r="J7">
        <f>IFERROR(INDEX('Weekly Stats_NEW'!I:I,MATCH(INDEX(data!$N:$N,MATCH($C7,data!$M:$M,0)),'Weekly Stats_NEW'!$B:$B,0)),"")</f>
        <v>73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11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5.62</v>
      </c>
      <c r="Z7" s="58">
        <f t="shared" si="3"/>
        <v>5.5</v>
      </c>
    </row>
    <row r="8" spans="1:37" x14ac:dyDescent="0.2">
      <c r="B8" t="s">
        <v>172</v>
      </c>
      <c r="C8" s="27" t="str" cm="1">
        <f t="array" ref="C8">IFERROR(INDEX(Lineups!E:E,MATCH(B$2&amp;B8,Lineups!A:A&amp;Lineups!B:B,0)),"")</f>
        <v>Jerome Ford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28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19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2.8</v>
      </c>
      <c r="Z8" s="58">
        <f t="shared" si="3"/>
        <v>6.33</v>
      </c>
    </row>
    <row r="9" spans="1:37" x14ac:dyDescent="0.2">
      <c r="B9" t="s">
        <v>176</v>
      </c>
      <c r="C9" s="27" t="str" cm="1">
        <f t="array" ref="C9">IFERROR(INDEX(Lineups!E:E,MATCH(B$2&amp;B9,Lineups!A:A&amp;Lineups!B:B,0)),"")</f>
        <v>Drake London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70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</v>
      </c>
    </row>
    <row r="10" spans="1:37" x14ac:dyDescent="0.2">
      <c r="B10" t="s">
        <v>177</v>
      </c>
      <c r="C10" s="27" t="str" cm="1">
        <f t="array" ref="C10">IFERROR(INDEX(Lineups!E:E,MATCH(B$2&amp;B10,Lineups!A:A&amp;Lineups!B:B,0)),"")</f>
        <v>Calvin Ridley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59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8.43</v>
      </c>
    </row>
    <row r="11" spans="1:37" x14ac:dyDescent="0.2">
      <c r="B11" t="s">
        <v>178</v>
      </c>
      <c r="C11" s="27" t="str" cm="1">
        <f t="array" ref="C11">IFERROR(INDEX(Lineups!E:E,MATCH(B$2&amp;B11,Lineups!A:A&amp;Lineups!B:B,0)),"")</f>
        <v>D.K. Metcalf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49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12.25</v>
      </c>
    </row>
    <row r="12" spans="1:37" ht="13.5" thickBot="1" x14ac:dyDescent="0.25">
      <c r="B12" t="s">
        <v>182</v>
      </c>
      <c r="C12" s="27" t="str" cm="1">
        <f t="array" ref="C12">IFERROR(INDEX(Lineups!E:E,MATCH(B$2&amp;B12,Lineups!A:A&amp;Lineups!B:B,0)),"")</f>
        <v>Chris Boswell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3</v>
      </c>
      <c r="V12">
        <f t="shared" si="0"/>
        <v>9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65</v>
      </c>
      <c r="E13" s="49">
        <f t="shared" si="4"/>
        <v>88</v>
      </c>
      <c r="F13" s="49">
        <f t="shared" si="4"/>
        <v>614</v>
      </c>
      <c r="G13" s="49">
        <f t="shared" si="4"/>
        <v>5</v>
      </c>
      <c r="H13" s="49">
        <f t="shared" si="4"/>
        <v>1</v>
      </c>
      <c r="I13" s="49">
        <f t="shared" si="4"/>
        <v>50</v>
      </c>
      <c r="J13" s="49">
        <f t="shared" si="4"/>
        <v>203</v>
      </c>
      <c r="K13" s="49">
        <f t="shared" si="4"/>
        <v>2</v>
      </c>
      <c r="L13" s="49">
        <f t="shared" si="4"/>
        <v>23</v>
      </c>
      <c r="M13" s="49">
        <f t="shared" si="4"/>
        <v>217</v>
      </c>
      <c r="N13" s="49">
        <f t="shared" si="4"/>
        <v>0</v>
      </c>
      <c r="O13" s="49">
        <f t="shared" si="4"/>
        <v>0</v>
      </c>
      <c r="P13" s="49">
        <f t="shared" si="4"/>
        <v>2</v>
      </c>
      <c r="Q13" s="49">
        <f t="shared" si="4"/>
        <v>2</v>
      </c>
      <c r="R13" s="49">
        <f t="shared" si="4"/>
        <v>1</v>
      </c>
      <c r="S13" s="49">
        <f t="shared" si="4"/>
        <v>0</v>
      </c>
      <c r="T13" s="49">
        <f t="shared" si="4"/>
        <v>1</v>
      </c>
      <c r="U13" s="49">
        <f t="shared" si="4"/>
        <v>3</v>
      </c>
      <c r="V13" s="49">
        <f t="shared" si="4"/>
        <v>9</v>
      </c>
      <c r="W13" s="49">
        <f t="shared" si="4"/>
        <v>0</v>
      </c>
      <c r="X13" s="57">
        <f>IFERROR(ROUND(D13/E13,3),0)</f>
        <v>0.73899999999999999</v>
      </c>
      <c r="Y13" s="59">
        <f>IFERROR(ROUND(J13/I13,2),0)</f>
        <v>4.0599999999999996</v>
      </c>
      <c r="Z13" s="59">
        <f>IFERROR(ROUND(M13/L13,2),0)</f>
        <v>9.43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183</v>
      </c>
      <c r="C15" s="27" t="str" cm="1">
        <f t="array" ref="C15">IFERROR(INDEX(Lineups!E:E,MATCH(B$2&amp;B15,Lineups!A:A&amp;Lineups!B:B,0)),"")</f>
        <v>Eagles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302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184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5">SUM(E21:E22)</f>
        <v>8</v>
      </c>
      <c r="F20" s="7">
        <f t="shared" si="5"/>
        <v>6</v>
      </c>
      <c r="G20" s="7">
        <f t="shared" si="5"/>
        <v>0</v>
      </c>
      <c r="H20" s="7">
        <f t="shared" si="5"/>
        <v>6</v>
      </c>
      <c r="I20" s="7">
        <f t="shared" si="5"/>
        <v>0</v>
      </c>
      <c r="J20" s="7">
        <f>SUM(J21:J22)</f>
        <v>3</v>
      </c>
      <c r="K20" s="7">
        <f t="shared" ref="K20:Y20" si="6">SUM(K21:K22)</f>
        <v>0</v>
      </c>
      <c r="L20" s="7">
        <f t="shared" si="6"/>
        <v>0</v>
      </c>
      <c r="M20" s="7">
        <f t="shared" si="6"/>
        <v>0</v>
      </c>
      <c r="N20" s="7">
        <f t="shared" si="6"/>
        <v>2</v>
      </c>
      <c r="O20" s="7">
        <f t="shared" si="6"/>
        <v>2</v>
      </c>
      <c r="P20" s="7">
        <f t="shared" si="6"/>
        <v>0</v>
      </c>
      <c r="Q20" s="7">
        <f t="shared" si="6"/>
        <v>3</v>
      </c>
      <c r="R20" s="7">
        <f t="shared" si="6"/>
        <v>0</v>
      </c>
      <c r="S20" s="7">
        <f t="shared" si="6"/>
        <v>1</v>
      </c>
      <c r="T20" s="7">
        <f t="shared" si="6"/>
        <v>0</v>
      </c>
      <c r="U20" s="7">
        <f t="shared" si="6"/>
        <v>3</v>
      </c>
      <c r="V20" s="7">
        <f t="shared" si="6"/>
        <v>-8</v>
      </c>
      <c r="W20" s="7">
        <f t="shared" si="6"/>
        <v>-3</v>
      </c>
      <c r="X20" s="7">
        <f t="shared" si="6"/>
        <v>-2</v>
      </c>
      <c r="Y20" s="7">
        <f t="shared" si="6"/>
        <v>-2</v>
      </c>
      <c r="Z20" s="7">
        <f>SUM(Z21:Z22)</f>
        <v>0</v>
      </c>
      <c r="AA20" s="7">
        <f t="shared" ref="AA20" si="7">SUM(AA21:AA22)</f>
        <v>0</v>
      </c>
      <c r="AB20" s="7">
        <f>SUM(D20:AA20)</f>
        <v>23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23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2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3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2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8">SUM(E23:E24)</f>
        <v>0</v>
      </c>
      <c r="F25" s="7">
        <f t="shared" si="8"/>
        <v>0</v>
      </c>
      <c r="G25" s="7">
        <f t="shared" si="8"/>
        <v>2</v>
      </c>
      <c r="H25" s="7">
        <f t="shared" si="8"/>
        <v>0</v>
      </c>
      <c r="I25" s="7">
        <f t="shared" si="8"/>
        <v>0</v>
      </c>
      <c r="J25" s="7">
        <f t="shared" si="8"/>
        <v>0</v>
      </c>
      <c r="K25" s="7">
        <f t="shared" si="8"/>
        <v>6</v>
      </c>
      <c r="L25" s="7">
        <f t="shared" si="8"/>
        <v>8</v>
      </c>
      <c r="M25" s="7">
        <f t="shared" si="8"/>
        <v>4</v>
      </c>
      <c r="N25" s="7">
        <f t="shared" si="8"/>
        <v>0</v>
      </c>
      <c r="O25" s="7">
        <f t="shared" si="8"/>
        <v>0</v>
      </c>
      <c r="P25" s="7">
        <f t="shared" si="8"/>
        <v>0</v>
      </c>
      <c r="Q25" s="7">
        <f t="shared" si="8"/>
        <v>0</v>
      </c>
      <c r="R25" s="7">
        <f t="shared" si="8"/>
        <v>1</v>
      </c>
      <c r="S25" s="7">
        <f t="shared" si="8"/>
        <v>0</v>
      </c>
      <c r="T25" s="7">
        <f t="shared" si="8"/>
        <v>0</v>
      </c>
      <c r="U25" s="7">
        <f t="shared" si="8"/>
        <v>0</v>
      </c>
      <c r="V25" s="7">
        <f t="shared" si="8"/>
        <v>0</v>
      </c>
      <c r="W25" s="7">
        <f t="shared" si="8"/>
        <v>0</v>
      </c>
      <c r="X25" s="7">
        <f t="shared" si="8"/>
        <v>0</v>
      </c>
      <c r="Y25" s="7">
        <f t="shared" si="8"/>
        <v>0</v>
      </c>
      <c r="Z25" s="7">
        <f t="shared" si="8"/>
        <v>0</v>
      </c>
      <c r="AA25" s="7">
        <f t="shared" si="8"/>
        <v>0</v>
      </c>
      <c r="AB25" s="7">
        <f>SUM(D25:AA25)</f>
        <v>21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166</v>
      </c>
      <c r="C29" s="27" t="str" cm="1">
        <f t="array" ref="C29">IFERROR(INDEX(Lineups!E:E,MATCH(B$27&amp;B29,Lineups!A:A&amp;Lineups!B:B,0)),"")</f>
        <v>Lamar Jackson</v>
      </c>
      <c r="D29" t="str">
        <f>IFERROR(INDEX('Weekly Stats_NEW'!C:C,MATCH(INDEX(data!$N:$N,MATCH($C29,data!$M:$M,0)),'Weekly Stats_NEW'!$B:$B,0)),"")</f>
        <v/>
      </c>
      <c r="E29" t="str">
        <f>IFERROR(INDEX('Weekly Stats_NEW'!D:D,MATCH(INDEX(data!$N:$N,MATCH($C29,data!$M:$M,0)),'Weekly Stats_NEW'!$B:$B,0)),"")</f>
        <v/>
      </c>
      <c r="F29" t="str">
        <f>IFERROR(INDEX('Weekly Stats_NEW'!E:E,MATCH(INDEX(data!$N:$N,MATCH($C29,data!$M:$M,0)),'Weekly Stats_NEW'!$B:$B,0)),"")</f>
        <v/>
      </c>
      <c r="G29" t="str">
        <f>IFERROR(INDEX('Weekly Stats_NEW'!F:F,MATCH(INDEX(data!$N:$N,MATCH($C29,data!$M:$M,0)),'Weekly Stats_NEW'!$B:$B,0)),"")</f>
        <v/>
      </c>
      <c r="H29" t="str">
        <f>IFERROR(INDEX('Weekly Stats_NEW'!G:G,MATCH(INDEX(data!$N:$N,MATCH($C29,data!$M:$M,0)),'Weekly Stats_NEW'!$B:$B,0)),"")</f>
        <v/>
      </c>
      <c r="I29" t="str">
        <f>IFERROR(INDEX('Weekly Stats_NEW'!H:H,MATCH(INDEX(data!$N:$N,MATCH($C29,data!$M:$M,0)),'Weekly Stats_NEW'!$B:$B,0)),"")</f>
        <v/>
      </c>
      <c r="J29" t="str">
        <f>IFERROR(INDEX('Weekly Stats_NEW'!I:I,MATCH(INDEX(data!$N:$N,MATCH($C29,data!$M:$M,0)),'Weekly Stats_NEW'!$B:$B,0)),"")</f>
        <v/>
      </c>
      <c r="K29" t="str">
        <f>IFERROR(INDEX('Weekly Stats_NEW'!J:J,MATCH(INDEX(data!$N:$N,MATCH($C29,data!$M:$M,0)),'Weekly Stats_NEW'!$B:$B,0)),"")</f>
        <v/>
      </c>
      <c r="L29" t="str">
        <f>IFERROR(INDEX('Weekly Stats_NEW'!K:K,MATCH(INDEX(data!$N:$N,MATCH($C29,data!$M:$M,0)),'Weekly Stats_NEW'!$B:$B,0)),"")</f>
        <v/>
      </c>
      <c r="M29" t="str">
        <f>IFERROR(INDEX('Weekly Stats_NEW'!L:L,MATCH(INDEX(data!$N:$N,MATCH($C29,data!$M:$M,0)),'Weekly Stats_NEW'!$B:$B,0)),"")</f>
        <v/>
      </c>
      <c r="N29" t="str">
        <f>IFERROR(INDEX('Weekly Stats_NEW'!M:M,MATCH(INDEX(data!$N:$N,MATCH($C29,data!$M:$M,0)),'Weekly Stats_NEW'!$B:$B,0)),"")</f>
        <v/>
      </c>
      <c r="O29" t="str">
        <f>IFERROR(INDEX('Weekly Stats_NEW'!N:N,MATCH(INDEX(data!$N:$N,MATCH($C29,data!$M:$M,0)),'Weekly Stats_NEW'!$B:$B,0)),"")</f>
        <v/>
      </c>
      <c r="P29" t="str">
        <f>IFERROR(INDEX('Weekly Stats_NEW'!O:O,MATCH(INDEX(data!$N:$N,MATCH($C29,data!$M:$M,0)),'Weekly Stats_NEW'!$B:$B,0)),"")</f>
        <v/>
      </c>
      <c r="Q29" t="str">
        <f>IFERROR(INDEX('Weekly Stats_NEW'!P:P,MATCH(INDEX(data!$N:$N,MATCH($C29,data!$M:$M,0)),'Weekly Stats_NEW'!$B:$B,0)),"")</f>
        <v/>
      </c>
      <c r="R29" t="str">
        <f>IFERROR(INDEX('Weekly Stats_NEW'!Q:Q,MATCH(INDEX(data!$N:$N,MATCH($C29,data!$M:$M,0)),'Weekly Stats_NEW'!$B:$B,0)),"")</f>
        <v/>
      </c>
      <c r="S29" t="str">
        <f>IFERROR(INDEX('Weekly Stats_NEW'!R:R,MATCH(INDEX(data!$N:$N,MATCH($C29,data!$M:$M,0)),'Weekly Stats_NEW'!$B:$B,0)),"")</f>
        <v/>
      </c>
      <c r="T29" t="str">
        <f>IFERROR(INDEX('Weekly Stats_NEW'!S:S,MATCH(INDEX(data!$N:$N,MATCH($C29,data!$M:$M,0)),'Weekly Stats_NEW'!$B:$B,0)),"")</f>
        <v/>
      </c>
      <c r="U29" t="str">
        <f>IFERROR(INDEX('Weekly Stats_NEW'!T:T,MATCH(INDEX(data!$N:$N,MATCH($C29,data!$M:$M,0)),'Weekly Stats_NEW'!$B:$B,0)),"")</f>
        <v/>
      </c>
      <c r="V29">
        <f>IFERROR((Q29*3)+U29,0)</f>
        <v>0</v>
      </c>
      <c r="W29">
        <v>0</v>
      </c>
      <c r="X29" s="56" t="str">
        <f>IFERROR(ROUND(D29/E29,3),"")</f>
        <v/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167</v>
      </c>
      <c r="C30" s="27" t="str" cm="1">
        <f t="array" ref="C30">IFERROR(INDEX(Lineups!E:E,MATCH(B$27&amp;B30,Lineups!A:A&amp;Lineups!B:B,0)),"")</f>
        <v>Justin Fields</v>
      </c>
      <c r="D30" t="str">
        <f>IFERROR(INDEX('Weekly Stats_NEW'!C:C,MATCH(INDEX(data!$N:$N,MATCH($C30,data!$M:$M,0)),'Weekly Stats_NEW'!$B:$B,0)),"")</f>
        <v/>
      </c>
      <c r="E30" t="str">
        <f>IFERROR(INDEX('Weekly Stats_NEW'!D:D,MATCH(INDEX(data!$N:$N,MATCH($C30,data!$M:$M,0)),'Weekly Stats_NEW'!$B:$B,0)),"")</f>
        <v/>
      </c>
      <c r="F30" t="str">
        <f>IFERROR(INDEX('Weekly Stats_NEW'!E:E,MATCH(INDEX(data!$N:$N,MATCH($C30,data!$M:$M,0)),'Weekly Stats_NEW'!$B:$B,0)),"")</f>
        <v/>
      </c>
      <c r="G30" t="str">
        <f>IFERROR(INDEX('Weekly Stats_NEW'!F:F,MATCH(INDEX(data!$N:$N,MATCH($C30,data!$M:$M,0)),'Weekly Stats_NEW'!$B:$B,0)),"")</f>
        <v/>
      </c>
      <c r="H30" t="str">
        <f>IFERROR(INDEX('Weekly Stats_NEW'!G:G,MATCH(INDEX(data!$N:$N,MATCH($C30,data!$M:$M,0)),'Weekly Stats_NEW'!$B:$B,0)),"")</f>
        <v/>
      </c>
      <c r="I30" t="str">
        <f>IFERROR(INDEX('Weekly Stats_NEW'!H:H,MATCH(INDEX(data!$N:$N,MATCH($C30,data!$M:$M,0)),'Weekly Stats_NEW'!$B:$B,0)),"")</f>
        <v/>
      </c>
      <c r="J30" t="str">
        <f>IFERROR(INDEX('Weekly Stats_NEW'!I:I,MATCH(INDEX(data!$N:$N,MATCH($C30,data!$M:$M,0)),'Weekly Stats_NEW'!$B:$B,0)),"")</f>
        <v/>
      </c>
      <c r="K30" t="str">
        <f>IFERROR(INDEX('Weekly Stats_NEW'!J:J,MATCH(INDEX(data!$N:$N,MATCH($C30,data!$M:$M,0)),'Weekly Stats_NEW'!$B:$B,0)),"")</f>
        <v/>
      </c>
      <c r="L30" t="str">
        <f>IFERROR(INDEX('Weekly Stats_NEW'!K:K,MATCH(INDEX(data!$N:$N,MATCH($C30,data!$M:$M,0)),'Weekly Stats_NEW'!$B:$B,0)),"")</f>
        <v/>
      </c>
      <c r="M30" t="str">
        <f>IFERROR(INDEX('Weekly Stats_NEW'!L:L,MATCH(INDEX(data!$N:$N,MATCH($C30,data!$M:$M,0)),'Weekly Stats_NEW'!$B:$B,0)),"")</f>
        <v/>
      </c>
      <c r="N30" t="str">
        <f>IFERROR(INDEX('Weekly Stats_NEW'!M:M,MATCH(INDEX(data!$N:$N,MATCH($C30,data!$M:$M,0)),'Weekly Stats_NEW'!$B:$B,0)),"")</f>
        <v/>
      </c>
      <c r="O30" t="str">
        <f>IFERROR(INDEX('Weekly Stats_NEW'!N:N,MATCH(INDEX(data!$N:$N,MATCH($C30,data!$M:$M,0)),'Weekly Stats_NEW'!$B:$B,0)),"")</f>
        <v/>
      </c>
      <c r="P30" t="str">
        <f>IFERROR(INDEX('Weekly Stats_NEW'!O:O,MATCH(INDEX(data!$N:$N,MATCH($C30,data!$M:$M,0)),'Weekly Stats_NEW'!$B:$B,0)),"")</f>
        <v/>
      </c>
      <c r="Q30" t="str">
        <f>IFERROR(INDEX('Weekly Stats_NEW'!P:P,MATCH(INDEX(data!$N:$N,MATCH($C30,data!$M:$M,0)),'Weekly Stats_NEW'!$B:$B,0)),"")</f>
        <v/>
      </c>
      <c r="R30" t="str">
        <f>IFERROR(INDEX('Weekly Stats_NEW'!Q:Q,MATCH(INDEX(data!$N:$N,MATCH($C30,data!$M:$M,0)),'Weekly Stats_NEW'!$B:$B,0)),"")</f>
        <v/>
      </c>
      <c r="S30" t="str">
        <f>IFERROR(INDEX('Weekly Stats_NEW'!R:R,MATCH(INDEX(data!$N:$N,MATCH($C30,data!$M:$M,0)),'Weekly Stats_NEW'!$B:$B,0)),"")</f>
        <v/>
      </c>
      <c r="T30" t="str">
        <f>IFERROR(INDEX('Weekly Stats_NEW'!S:S,MATCH(INDEX(data!$N:$N,MATCH($C30,data!$M:$M,0)),'Weekly Stats_NEW'!$B:$B,0)),"")</f>
        <v/>
      </c>
      <c r="U30" t="str">
        <f>IFERROR(INDEX('Weekly Stats_NEW'!T:T,MATCH(INDEX(data!$N:$N,MATCH($C30,data!$M:$M,0)),'Weekly Stats_NEW'!$B:$B,0)),"")</f>
        <v/>
      </c>
      <c r="V30">
        <f t="shared" ref="V30:V37" si="9">IFERROR((Q30*3)+U30,0)</f>
        <v>0</v>
      </c>
      <c r="W30">
        <v>0</v>
      </c>
      <c r="X30" s="56" t="str">
        <f t="shared" ref="X30:X37" si="10">IFERROR(ROUND(D30/E30,3),"")</f>
        <v/>
      </c>
      <c r="Y30" s="58" t="str">
        <f t="shared" ref="Y30:Y37" si="11">IFERROR(ROUND(J30/I30,2),"")</f>
        <v/>
      </c>
      <c r="Z30" s="58" t="str">
        <f t="shared" ref="Z30:Z37" si="12">IFERROR(ROUND(M30/L30,2),"")</f>
        <v/>
      </c>
    </row>
    <row r="31" spans="1:32" x14ac:dyDescent="0.2">
      <c r="B31" t="s">
        <v>170</v>
      </c>
      <c r="C31" s="27" t="str" cm="1">
        <f t="array" ref="C31">IFERROR(INDEX(Lineups!E:E,MATCH(B$27&amp;B31,Lineups!A:A&amp;Lineups!B:B,0)),"")</f>
        <v>Isaac Guerendo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15</v>
      </c>
      <c r="J31">
        <f>IFERROR(INDEX('Weekly Stats_NEW'!I:I,MATCH(INDEX(data!$N:$N,MATCH($C31,data!$M:$M,0)),'Weekly Stats_NEW'!$B:$B,0)),"")</f>
        <v>78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50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5.2</v>
      </c>
      <c r="Z31" s="58">
        <f t="shared" si="12"/>
        <v>25</v>
      </c>
    </row>
    <row r="32" spans="1:32" x14ac:dyDescent="0.2">
      <c r="B32" t="s">
        <v>171</v>
      </c>
      <c r="C32" s="27" t="str" cm="1">
        <f t="array" ref="C32">IFERROR(INDEX(Lineups!E:E,MATCH(B$27&amp;B32,Lineups!A:A&amp;Lineups!B:B,0)),"")</f>
        <v>Jahmyr Gibbs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43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6</v>
      </c>
      <c r="M32">
        <f>IFERROR(INDEX('Weekly Stats_NEW'!L:L,MATCH(INDEX(data!$N:$N,MATCH($C32,data!$M:$M,0)),'Weekly Stats_NEW'!$B:$B,0)),"")</f>
        <v>30</v>
      </c>
      <c r="N32">
        <f>IFERROR(INDEX('Weekly Stats_NEW'!M:M,MATCH(INDEX(data!$N:$N,MATCH($C32,data!$M:$M,0)),'Weekly Stats_NEW'!$B:$B,0)),"")</f>
        <v>1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2.87</v>
      </c>
      <c r="Z32" s="58">
        <f t="shared" si="12"/>
        <v>5</v>
      </c>
    </row>
    <row r="33" spans="1:37" x14ac:dyDescent="0.2">
      <c r="B33" t="s">
        <v>172</v>
      </c>
      <c r="C33" s="27" t="str" cm="1">
        <f t="array" ref="C33">IFERROR(INDEX(Lineups!E:E,MATCH(B$27&amp;B33,Lineups!A:A&amp;Lineups!B:B,0)),"")</f>
        <v>Kenneth Walker III</v>
      </c>
      <c r="D33" t="str">
        <f>IFERROR(INDEX('Weekly Stats_NEW'!C:C,MATCH(INDEX(data!$N:$N,MATCH($C33,data!$M:$M,0)),'Weekly Stats_NEW'!$B:$B,0)),"")</f>
        <v/>
      </c>
      <c r="E33" t="str">
        <f>IFERROR(INDEX('Weekly Stats_NEW'!D:D,MATCH(INDEX(data!$N:$N,MATCH($C33,data!$M:$M,0)),'Weekly Stats_NEW'!$B:$B,0)),"")</f>
        <v/>
      </c>
      <c r="F33" t="str">
        <f>IFERROR(INDEX('Weekly Stats_NEW'!E:E,MATCH(INDEX(data!$N:$N,MATCH($C33,data!$M:$M,0)),'Weekly Stats_NEW'!$B:$B,0)),"")</f>
        <v/>
      </c>
      <c r="G33" t="str">
        <f>IFERROR(INDEX('Weekly Stats_NEW'!F:F,MATCH(INDEX(data!$N:$N,MATCH($C33,data!$M:$M,0)),'Weekly Stats_NEW'!$B:$B,0)),"")</f>
        <v/>
      </c>
      <c r="H33" t="str">
        <f>IFERROR(INDEX('Weekly Stats_NEW'!G:G,MATCH(INDEX(data!$N:$N,MATCH($C33,data!$M:$M,0)),'Weekly Stats_NEW'!$B:$B,0)),"")</f>
        <v/>
      </c>
      <c r="I33" t="str">
        <f>IFERROR(INDEX('Weekly Stats_NEW'!H:H,MATCH(INDEX(data!$N:$N,MATCH($C33,data!$M:$M,0)),'Weekly Stats_NEW'!$B:$B,0)),"")</f>
        <v/>
      </c>
      <c r="J33" t="str">
        <f>IFERROR(INDEX('Weekly Stats_NEW'!I:I,MATCH(INDEX(data!$N:$N,MATCH($C33,data!$M:$M,0)),'Weekly Stats_NEW'!$B:$B,0)),"")</f>
        <v/>
      </c>
      <c r="K33" t="str">
        <f>IFERROR(INDEX('Weekly Stats_NEW'!J:J,MATCH(INDEX(data!$N:$N,MATCH($C33,data!$M:$M,0)),'Weekly Stats_NEW'!$B:$B,0)),"")</f>
        <v/>
      </c>
      <c r="L33" t="str">
        <f>IFERROR(INDEX('Weekly Stats_NEW'!K:K,MATCH(INDEX(data!$N:$N,MATCH($C33,data!$M:$M,0)),'Weekly Stats_NEW'!$B:$B,0)),"")</f>
        <v/>
      </c>
      <c r="M33" t="str">
        <f>IFERROR(INDEX('Weekly Stats_NEW'!L:L,MATCH(INDEX(data!$N:$N,MATCH($C33,data!$M:$M,0)),'Weekly Stats_NEW'!$B:$B,0)),"")</f>
        <v/>
      </c>
      <c r="N33" t="str">
        <f>IFERROR(INDEX('Weekly Stats_NEW'!M:M,MATCH(INDEX(data!$N:$N,MATCH($C33,data!$M:$M,0)),'Weekly Stats_NEW'!$B:$B,0)),"")</f>
        <v/>
      </c>
      <c r="O33" t="str">
        <f>IFERROR(INDEX('Weekly Stats_NEW'!N:N,MATCH(INDEX(data!$N:$N,MATCH($C33,data!$M:$M,0)),'Weekly Stats_NEW'!$B:$B,0)),"")</f>
        <v/>
      </c>
      <c r="P33" t="str">
        <f>IFERROR(INDEX('Weekly Stats_NEW'!O:O,MATCH(INDEX(data!$N:$N,MATCH($C33,data!$M:$M,0)),'Weekly Stats_NEW'!$B:$B,0)),"")</f>
        <v/>
      </c>
      <c r="Q33" t="str">
        <f>IFERROR(INDEX('Weekly Stats_NEW'!P:P,MATCH(INDEX(data!$N:$N,MATCH($C33,data!$M:$M,0)),'Weekly Stats_NEW'!$B:$B,0)),"")</f>
        <v/>
      </c>
      <c r="R33" t="str">
        <f>IFERROR(INDEX('Weekly Stats_NEW'!Q:Q,MATCH(INDEX(data!$N:$N,MATCH($C33,data!$M:$M,0)),'Weekly Stats_NEW'!$B:$B,0)),"")</f>
        <v/>
      </c>
      <c r="S33" t="str">
        <f>IFERROR(INDEX('Weekly Stats_NEW'!R:R,MATCH(INDEX(data!$N:$N,MATCH($C33,data!$M:$M,0)),'Weekly Stats_NEW'!$B:$B,0)),"")</f>
        <v/>
      </c>
      <c r="T33" t="str">
        <f>IFERROR(INDEX('Weekly Stats_NEW'!S:S,MATCH(INDEX(data!$N:$N,MATCH($C33,data!$M:$M,0)),'Weekly Stats_NEW'!$B:$B,0)),"")</f>
        <v/>
      </c>
      <c r="U33" t="str">
        <f>IFERROR(INDEX('Weekly Stats_NEW'!T:T,MATCH(INDEX(data!$N:$N,MATCH($C33,data!$M:$M,0)),'Weekly Stats_NEW'!$B:$B,0)),"")</f>
        <v/>
      </c>
      <c r="V33">
        <f t="shared" si="9"/>
        <v>0</v>
      </c>
      <c r="W33">
        <v>0</v>
      </c>
      <c r="X33" s="56" t="str">
        <f t="shared" si="10"/>
        <v/>
      </c>
      <c r="Y33" s="58" t="str">
        <f t="shared" si="11"/>
        <v/>
      </c>
      <c r="Z33" s="58" t="str">
        <f t="shared" si="12"/>
        <v/>
      </c>
    </row>
    <row r="34" spans="1:37" x14ac:dyDescent="0.2">
      <c r="B34" t="s">
        <v>176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1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93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>
        <f t="shared" si="11"/>
        <v>1</v>
      </c>
      <c r="Z34" s="58">
        <f t="shared" si="12"/>
        <v>15.5</v>
      </c>
    </row>
    <row r="35" spans="1:37" x14ac:dyDescent="0.2">
      <c r="B35" t="s">
        <v>177</v>
      </c>
      <c r="C35" s="27" t="str" cm="1">
        <f t="array" ref="C35">IFERROR(INDEX(Lineups!E:E,MATCH(B$27&amp;B35,Lineups!A:A&amp;Lineups!B:B,0)),"")</f>
        <v>Jauan Jennings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90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>
        <f t="shared" si="12"/>
        <v>12.86</v>
      </c>
    </row>
    <row r="36" spans="1:37" x14ac:dyDescent="0.2">
      <c r="B36" t="s">
        <v>178</v>
      </c>
      <c r="C36" s="27" t="str" cm="1">
        <f t="array" ref="C36">IFERROR(INDEX(Lineups!E:E,MATCH(B$27&amp;B36,Lineups!A:A&amp;Lineups!B:B,0)),"")</f>
        <v>Ladd McConkey</v>
      </c>
      <c r="D36" t="str">
        <f>IFERROR(INDEX('Weekly Stats_NEW'!C:C,MATCH(INDEX(data!$N:$N,MATCH($C36,data!$M:$M,0)),'Weekly Stats_NEW'!$B:$B,0)),"")</f>
        <v/>
      </c>
      <c r="E36" t="str">
        <f>IFERROR(INDEX('Weekly Stats_NEW'!D:D,MATCH(INDEX(data!$N:$N,MATCH($C36,data!$M:$M,0)),'Weekly Stats_NEW'!$B:$B,0)),"")</f>
        <v/>
      </c>
      <c r="F36" t="str">
        <f>IFERROR(INDEX('Weekly Stats_NEW'!E:E,MATCH(INDEX(data!$N:$N,MATCH($C36,data!$M:$M,0)),'Weekly Stats_NEW'!$B:$B,0)),"")</f>
        <v/>
      </c>
      <c r="G36" t="str">
        <f>IFERROR(INDEX('Weekly Stats_NEW'!F:F,MATCH(INDEX(data!$N:$N,MATCH($C36,data!$M:$M,0)),'Weekly Stats_NEW'!$B:$B,0)),"")</f>
        <v/>
      </c>
      <c r="H36" t="str">
        <f>IFERROR(INDEX('Weekly Stats_NEW'!G:G,MATCH(INDEX(data!$N:$N,MATCH($C36,data!$M:$M,0)),'Weekly Stats_NEW'!$B:$B,0)),"")</f>
        <v/>
      </c>
      <c r="I36" t="str">
        <f>IFERROR(INDEX('Weekly Stats_NEW'!H:H,MATCH(INDEX(data!$N:$N,MATCH($C36,data!$M:$M,0)),'Weekly Stats_NEW'!$B:$B,0)),"")</f>
        <v/>
      </c>
      <c r="J36" t="str">
        <f>IFERROR(INDEX('Weekly Stats_NEW'!I:I,MATCH(INDEX(data!$N:$N,MATCH($C36,data!$M:$M,0)),'Weekly Stats_NEW'!$B:$B,0)),"")</f>
        <v/>
      </c>
      <c r="K36" t="str">
        <f>IFERROR(INDEX('Weekly Stats_NEW'!J:J,MATCH(INDEX(data!$N:$N,MATCH($C36,data!$M:$M,0)),'Weekly Stats_NEW'!$B:$B,0)),"")</f>
        <v/>
      </c>
      <c r="L36" t="str">
        <f>IFERROR(INDEX('Weekly Stats_NEW'!K:K,MATCH(INDEX(data!$N:$N,MATCH($C36,data!$M:$M,0)),'Weekly Stats_NEW'!$B:$B,0)),"")</f>
        <v/>
      </c>
      <c r="M36" t="str">
        <f>IFERROR(INDEX('Weekly Stats_NEW'!L:L,MATCH(INDEX(data!$N:$N,MATCH($C36,data!$M:$M,0)),'Weekly Stats_NEW'!$B:$B,0)),"")</f>
        <v/>
      </c>
      <c r="N36" t="str">
        <f>IFERROR(INDEX('Weekly Stats_NEW'!M:M,MATCH(INDEX(data!$N:$N,MATCH($C36,data!$M:$M,0)),'Weekly Stats_NEW'!$B:$B,0)),"")</f>
        <v/>
      </c>
      <c r="O36" t="str">
        <f>IFERROR(INDEX('Weekly Stats_NEW'!N:N,MATCH(INDEX(data!$N:$N,MATCH($C36,data!$M:$M,0)),'Weekly Stats_NEW'!$B:$B,0)),"")</f>
        <v/>
      </c>
      <c r="P36" t="str">
        <f>IFERROR(INDEX('Weekly Stats_NEW'!O:O,MATCH(INDEX(data!$N:$N,MATCH($C36,data!$M:$M,0)),'Weekly Stats_NEW'!$B:$B,0)),"")</f>
        <v/>
      </c>
      <c r="Q36" t="str">
        <f>IFERROR(INDEX('Weekly Stats_NEW'!P:P,MATCH(INDEX(data!$N:$N,MATCH($C36,data!$M:$M,0)),'Weekly Stats_NEW'!$B:$B,0)),"")</f>
        <v/>
      </c>
      <c r="R36" t="str">
        <f>IFERROR(INDEX('Weekly Stats_NEW'!Q:Q,MATCH(INDEX(data!$N:$N,MATCH($C36,data!$M:$M,0)),'Weekly Stats_NEW'!$B:$B,0)),"")</f>
        <v/>
      </c>
      <c r="S36" t="str">
        <f>IFERROR(INDEX('Weekly Stats_NEW'!R:R,MATCH(INDEX(data!$N:$N,MATCH($C36,data!$M:$M,0)),'Weekly Stats_NEW'!$B:$B,0)),"")</f>
        <v/>
      </c>
      <c r="T36" t="str">
        <f>IFERROR(INDEX('Weekly Stats_NEW'!S:S,MATCH(INDEX(data!$N:$N,MATCH($C36,data!$M:$M,0)),'Weekly Stats_NEW'!$B:$B,0)),"")</f>
        <v/>
      </c>
      <c r="U36" t="str">
        <f>IFERROR(INDEX('Weekly Stats_NEW'!T:T,MATCH(INDEX(data!$N:$N,MATCH($C36,data!$M:$M,0)),'Weekly Stats_NEW'!$B:$B,0)),"")</f>
        <v/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 t="str">
        <f t="shared" si="12"/>
        <v/>
      </c>
    </row>
    <row r="37" spans="1:37" ht="13.5" thickBot="1" x14ac:dyDescent="0.25">
      <c r="B37" t="s">
        <v>182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9"/>
        <v>7</v>
      </c>
      <c r="W37">
        <f>IFERROR(Q37-(R37+S37+T37),0)</f>
        <v>2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0</v>
      </c>
      <c r="E38" s="49">
        <f t="shared" si="13"/>
        <v>0</v>
      </c>
      <c r="F38" s="49">
        <f t="shared" si="13"/>
        <v>0</v>
      </c>
      <c r="G38" s="49">
        <f t="shared" si="13"/>
        <v>0</v>
      </c>
      <c r="H38" s="49">
        <f t="shared" si="13"/>
        <v>0</v>
      </c>
      <c r="I38" s="49">
        <f t="shared" si="13"/>
        <v>31</v>
      </c>
      <c r="J38" s="49">
        <f t="shared" si="13"/>
        <v>122</v>
      </c>
      <c r="K38" s="49">
        <f t="shared" si="13"/>
        <v>2</v>
      </c>
      <c r="L38" s="49">
        <f t="shared" si="13"/>
        <v>21</v>
      </c>
      <c r="M38" s="49">
        <f t="shared" si="13"/>
        <v>263</v>
      </c>
      <c r="N38" s="49">
        <f t="shared" si="13"/>
        <v>4</v>
      </c>
      <c r="O38" s="49">
        <f t="shared" si="13"/>
        <v>0</v>
      </c>
      <c r="P38" s="49">
        <f t="shared" si="13"/>
        <v>0</v>
      </c>
      <c r="Q38" s="49">
        <f t="shared" si="13"/>
        <v>2</v>
      </c>
      <c r="R38" s="49">
        <f t="shared" si="13"/>
        <v>0</v>
      </c>
      <c r="S38" s="49">
        <f t="shared" si="13"/>
        <v>0</v>
      </c>
      <c r="T38" s="49">
        <f t="shared" si="13"/>
        <v>0</v>
      </c>
      <c r="U38" s="49">
        <f t="shared" si="13"/>
        <v>1</v>
      </c>
      <c r="V38" s="49">
        <f t="shared" si="13"/>
        <v>7</v>
      </c>
      <c r="W38" s="49">
        <f t="shared" si="13"/>
        <v>2</v>
      </c>
      <c r="X38" s="57">
        <f>IFERROR(ROUND(D38/E38,3),0)</f>
        <v>0</v>
      </c>
      <c r="Y38" s="59">
        <f>IFERROR(ROUND(J38/I38,2),0)</f>
        <v>3.94</v>
      </c>
      <c r="Z38" s="59">
        <f>IFERROR(ROUND(M38/L38,2),0)</f>
        <v>12.52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183</v>
      </c>
      <c r="C40" s="27" t="str" cm="1">
        <f t="array" ref="C40">IFERROR(INDEX(Lineups!E:E,MATCH(B$27&amp;B40,Lineups!A:A&amp;Lineups!B:B,0)),"")</f>
        <v>Buccaneers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286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184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186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187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4">IFERROR((Q49*3)+U49,0)</f>
        <v>0</v>
      </c>
      <c r="W49">
        <v>0</v>
      </c>
      <c r="X49" s="56" t="str">
        <f t="shared" ref="X49:X56" si="15">IFERROR(ROUND(D49/E49,3),"")</f>
        <v/>
      </c>
      <c r="Y49" s="58" t="str">
        <f t="shared" ref="Y49:Y56" si="16">IFERROR(ROUND(J49/I49,2),"")</f>
        <v/>
      </c>
      <c r="Z49" s="58" t="str">
        <f t="shared" ref="Z49:Z56" si="17">IFERROR(ROUND(M49/L49,2),"")</f>
        <v/>
      </c>
    </row>
    <row r="50" spans="2:32" x14ac:dyDescent="0.2">
      <c r="B50" t="s">
        <v>190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4"/>
        <v>0</v>
      </c>
      <c r="W50">
        <v>0</v>
      </c>
      <c r="X50" s="56" t="str">
        <f t="shared" si="15"/>
        <v/>
      </c>
      <c r="Y50" s="58" t="str">
        <f t="shared" si="16"/>
        <v/>
      </c>
      <c r="Z50" s="58" t="str">
        <f t="shared" si="17"/>
        <v/>
      </c>
    </row>
    <row r="51" spans="2:32" x14ac:dyDescent="0.2">
      <c r="B51" t="s">
        <v>191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4"/>
        <v>0</v>
      </c>
      <c r="W51">
        <v>0</v>
      </c>
      <c r="X51" s="56" t="str">
        <f t="shared" si="15"/>
        <v/>
      </c>
      <c r="Y51" s="58" t="str">
        <f t="shared" si="16"/>
        <v/>
      </c>
      <c r="Z51" s="58" t="str">
        <f t="shared" si="17"/>
        <v/>
      </c>
    </row>
    <row r="52" spans="2:32" x14ac:dyDescent="0.2">
      <c r="B52" t="s">
        <v>192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4"/>
        <v>0</v>
      </c>
      <c r="W52">
        <v>0</v>
      </c>
      <c r="X52" s="56" t="str">
        <f t="shared" si="15"/>
        <v/>
      </c>
      <c r="Y52" s="58" t="str">
        <f t="shared" si="16"/>
        <v/>
      </c>
      <c r="Z52" s="58" t="str">
        <f t="shared" si="17"/>
        <v/>
      </c>
    </row>
    <row r="53" spans="2:32" x14ac:dyDescent="0.2">
      <c r="B53" t="s">
        <v>196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 t="str">
        <f t="shared" si="17"/>
        <v/>
      </c>
    </row>
    <row r="54" spans="2:32" x14ac:dyDescent="0.2">
      <c r="B54" t="s">
        <v>197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 t="str">
        <f t="shared" si="17"/>
        <v/>
      </c>
    </row>
    <row r="55" spans="2:32" x14ac:dyDescent="0.2">
      <c r="B55" t="s">
        <v>198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 t="str">
        <f t="shared" si="17"/>
        <v/>
      </c>
    </row>
    <row r="56" spans="2:32" ht="13.5" thickBot="1" x14ac:dyDescent="0.25">
      <c r="B56" t="s">
        <v>201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4"/>
        <v>0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0</v>
      </c>
      <c r="E57" s="49">
        <f t="shared" si="18"/>
        <v>0</v>
      </c>
      <c r="F57" s="49">
        <f t="shared" si="18"/>
        <v>0</v>
      </c>
      <c r="G57" s="49">
        <f t="shared" si="18"/>
        <v>0</v>
      </c>
      <c r="H57" s="49">
        <f t="shared" si="18"/>
        <v>0</v>
      </c>
      <c r="I57" s="49">
        <f t="shared" si="18"/>
        <v>0</v>
      </c>
      <c r="J57" s="49">
        <f t="shared" si="18"/>
        <v>0</v>
      </c>
      <c r="K57" s="49">
        <f t="shared" si="18"/>
        <v>0</v>
      </c>
      <c r="L57" s="49">
        <f t="shared" si="18"/>
        <v>0</v>
      </c>
      <c r="M57" s="49">
        <f t="shared" si="18"/>
        <v>0</v>
      </c>
      <c r="N57" s="49">
        <f t="shared" si="18"/>
        <v>0</v>
      </c>
      <c r="O57" s="49">
        <f t="shared" si="18"/>
        <v>0</v>
      </c>
      <c r="P57" s="49">
        <f t="shared" si="18"/>
        <v>0</v>
      </c>
      <c r="Q57" s="49">
        <f t="shared" si="18"/>
        <v>0</v>
      </c>
      <c r="R57" s="49">
        <f t="shared" si="18"/>
        <v>0</v>
      </c>
      <c r="S57" s="49">
        <f t="shared" si="18"/>
        <v>0</v>
      </c>
      <c r="T57" s="49">
        <f t="shared" si="18"/>
        <v>0</v>
      </c>
      <c r="U57" s="49">
        <f t="shared" si="18"/>
        <v>0</v>
      </c>
      <c r="V57" s="49">
        <f t="shared" si="18"/>
        <v>0</v>
      </c>
      <c r="W57" s="49">
        <f t="shared" si="18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202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184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0</v>
      </c>
      <c r="H64" s="7">
        <f t="shared" si="19"/>
        <v>0</v>
      </c>
      <c r="I64" s="7">
        <f t="shared" si="19"/>
        <v>0</v>
      </c>
      <c r="J64" s="7">
        <f>SUM(J65:J66)</f>
        <v>0</v>
      </c>
      <c r="K64" s="7">
        <f t="shared" si="19"/>
        <v>0</v>
      </c>
      <c r="L64" s="7">
        <f t="shared" si="19"/>
        <v>0</v>
      </c>
      <c r="M64" s="7">
        <f t="shared" si="19"/>
        <v>0</v>
      </c>
      <c r="N64" s="7">
        <f t="shared" si="19"/>
        <v>0</v>
      </c>
      <c r="O64" s="7">
        <f t="shared" si="19"/>
        <v>0</v>
      </c>
      <c r="P64" s="7">
        <f t="shared" si="19"/>
        <v>0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0</v>
      </c>
      <c r="W64" s="7">
        <f t="shared" si="19"/>
        <v>0</v>
      </c>
      <c r="X64" s="7">
        <f t="shared" si="19"/>
        <v>0</v>
      </c>
      <c r="Y64" s="7">
        <f t="shared" si="19"/>
        <v>0</v>
      </c>
      <c r="Z64" s="7">
        <f>SUM(Z65:Z66)</f>
        <v>0</v>
      </c>
      <c r="AA64" s="7">
        <f t="shared" si="19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0</v>
      </c>
      <c r="F69" s="7">
        <f t="shared" si="20"/>
        <v>0</v>
      </c>
      <c r="G69" s="7">
        <f t="shared" si="20"/>
        <v>0</v>
      </c>
      <c r="H69" s="7">
        <f t="shared" si="20"/>
        <v>0</v>
      </c>
      <c r="I69" s="7">
        <f t="shared" si="20"/>
        <v>0</v>
      </c>
      <c r="J69" s="7">
        <f t="shared" si="20"/>
        <v>0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0</v>
      </c>
      <c r="O69" s="7">
        <f t="shared" si="20"/>
        <v>0</v>
      </c>
      <c r="P69" s="7">
        <f t="shared" si="20"/>
        <v>0</v>
      </c>
      <c r="Q69" s="7">
        <f t="shared" si="20"/>
        <v>0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0</v>
      </c>
      <c r="W69" s="7">
        <f t="shared" si="20"/>
        <v>0</v>
      </c>
      <c r="X69" s="7">
        <f t="shared" si="20"/>
        <v>0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186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187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1">IFERROR((Q74*3)+U74,0)</f>
        <v>0</v>
      </c>
      <c r="W74">
        <v>0</v>
      </c>
      <c r="X74" s="56" t="str">
        <f t="shared" ref="X74:X81" si="22">IFERROR(ROUND(D74/E74,3),"")</f>
        <v/>
      </c>
      <c r="Y74" s="58" t="str">
        <f t="shared" ref="Y74:Y81" si="23">IFERROR(ROUND(J74/I74,2),"")</f>
        <v/>
      </c>
      <c r="Z74" s="58" t="str">
        <f t="shared" ref="Z74:Z81" si="24">IFERROR(ROUND(M74/L74,2),"")</f>
        <v/>
      </c>
    </row>
    <row r="75" spans="1:32" x14ac:dyDescent="0.2">
      <c r="B75" t="s">
        <v>190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1"/>
        <v>0</v>
      </c>
      <c r="W75">
        <v>0</v>
      </c>
      <c r="X75" s="56" t="str">
        <f t="shared" si="22"/>
        <v/>
      </c>
      <c r="Y75" s="58" t="str">
        <f t="shared" si="23"/>
        <v/>
      </c>
      <c r="Z75" s="58" t="str">
        <f t="shared" si="24"/>
        <v/>
      </c>
    </row>
    <row r="76" spans="1:32" x14ac:dyDescent="0.2">
      <c r="B76" t="s">
        <v>191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1"/>
        <v>0</v>
      </c>
      <c r="W76">
        <v>0</v>
      </c>
      <c r="X76" s="56" t="str">
        <f t="shared" si="22"/>
        <v/>
      </c>
      <c r="Y76" s="58" t="str">
        <f t="shared" si="23"/>
        <v/>
      </c>
      <c r="Z76" s="58" t="str">
        <f t="shared" si="24"/>
        <v/>
      </c>
    </row>
    <row r="77" spans="1:32" x14ac:dyDescent="0.2">
      <c r="B77" t="s">
        <v>192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1"/>
        <v>0</v>
      </c>
      <c r="W77">
        <v>0</v>
      </c>
      <c r="X77" s="56" t="str">
        <f t="shared" si="22"/>
        <v/>
      </c>
      <c r="Y77" s="58" t="str">
        <f t="shared" si="23"/>
        <v/>
      </c>
      <c r="Z77" s="58" t="str">
        <f t="shared" si="24"/>
        <v/>
      </c>
    </row>
    <row r="78" spans="1:32" x14ac:dyDescent="0.2">
      <c r="B78" t="s">
        <v>196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 t="str">
        <f t="shared" si="24"/>
        <v/>
      </c>
    </row>
    <row r="79" spans="1:32" x14ac:dyDescent="0.2">
      <c r="B79" t="s">
        <v>197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 t="str">
        <f t="shared" si="24"/>
        <v/>
      </c>
    </row>
    <row r="80" spans="1:32" x14ac:dyDescent="0.2">
      <c r="B80" t="s">
        <v>198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 t="str">
        <f t="shared" si="24"/>
        <v/>
      </c>
    </row>
    <row r="81" spans="2:26" ht="13.5" thickBot="1" x14ac:dyDescent="0.25">
      <c r="B81" t="s">
        <v>201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1"/>
        <v>0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0</v>
      </c>
      <c r="E82" s="49">
        <f t="shared" si="25"/>
        <v>0</v>
      </c>
      <c r="F82" s="49">
        <f t="shared" si="25"/>
        <v>0</v>
      </c>
      <c r="G82" s="49">
        <f t="shared" si="25"/>
        <v>0</v>
      </c>
      <c r="H82" s="49">
        <f t="shared" si="25"/>
        <v>0</v>
      </c>
      <c r="I82" s="49">
        <f t="shared" si="25"/>
        <v>0</v>
      </c>
      <c r="J82" s="49">
        <f t="shared" si="25"/>
        <v>0</v>
      </c>
      <c r="K82" s="49">
        <f t="shared" si="25"/>
        <v>0</v>
      </c>
      <c r="L82" s="49">
        <f t="shared" si="25"/>
        <v>0</v>
      </c>
      <c r="M82" s="49">
        <f t="shared" si="25"/>
        <v>0</v>
      </c>
      <c r="N82" s="49">
        <f t="shared" si="25"/>
        <v>0</v>
      </c>
      <c r="O82" s="49">
        <f t="shared" si="25"/>
        <v>0</v>
      </c>
      <c r="P82" s="49">
        <f t="shared" si="25"/>
        <v>0</v>
      </c>
      <c r="Q82" s="49">
        <f t="shared" si="25"/>
        <v>0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0</v>
      </c>
      <c r="V82" s="49">
        <f t="shared" si="25"/>
        <v>0</v>
      </c>
      <c r="W82" s="49">
        <f t="shared" si="25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202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184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166</v>
      </c>
      <c r="C4" s="27" t="str" cm="1">
        <f t="array" ref="C4">IFERROR(INDEX(Lineups!E:E,MATCH(B$2&amp;B4,Lineups!A:A&amp;Lineups!B:B,0)),"")</f>
        <v>Jordan Love</v>
      </c>
      <c r="D4">
        <f>IFERROR(INDEX('Weekly Stats_NEW'!C:C,MATCH(INDEX(data!$N:$N,MATCH($C4,data!$M:$M,0)),'Weekly Stats_NEW'!$B:$B,0)),"")</f>
        <v>12</v>
      </c>
      <c r="E4">
        <f>IFERROR(INDEX('Weekly Stats_NEW'!D:D,MATCH(INDEX(data!$N:$N,MATCH($C4,data!$M:$M,0)),'Weekly Stats_NEW'!$B:$B,0)),"")</f>
        <v>20</v>
      </c>
      <c r="F4">
        <f>IFERROR(INDEX('Weekly Stats_NEW'!E:E,MATCH(INDEX(data!$N:$N,MATCH($C4,data!$M:$M,0)),'Weekly Stats_NEW'!$B:$B,0)),"")</f>
        <v>206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23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</v>
      </c>
      <c r="Y4" s="58">
        <f>IFERROR(ROUND(J4/I4,2),"")</f>
        <v>5.75</v>
      </c>
      <c r="Z4" s="58" t="str">
        <f>IFERROR(ROUND(M4/L4,2),"")</f>
        <v/>
      </c>
    </row>
    <row r="5" spans="1:37" x14ac:dyDescent="0.2">
      <c r="B5" t="s">
        <v>167</v>
      </c>
      <c r="C5" s="27" t="str" cm="1">
        <f t="array" ref="C5">IFERROR(INDEX(Lineups!E:E,MATCH(B$2&amp;B5,Lineups!A:A&amp;Lineups!B:B,0)),"")</f>
        <v>Baker Mayfield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29</v>
      </c>
      <c r="F5">
        <f>IFERROR(INDEX('Weekly Stats_NEW'!E:E,MATCH(INDEX(data!$N:$N,MATCH($C5,data!$M:$M,0)),'Weekly Stats_NEW'!$B:$B,0)),"")</f>
        <v>295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12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0.621</v>
      </c>
      <c r="Y5" s="58">
        <f t="shared" ref="Y5:Y12" si="2">IFERROR(ROUND(J5/I5,2),"")</f>
        <v>6</v>
      </c>
      <c r="Z5" s="58" t="str">
        <f t="shared" ref="Z5:Z12" si="3">IFERROR(ROUND(M5/L5,2),"")</f>
        <v/>
      </c>
    </row>
    <row r="6" spans="1:37" x14ac:dyDescent="0.2">
      <c r="B6" t="s">
        <v>170</v>
      </c>
      <c r="C6" s="27" t="str" cm="1">
        <f t="array" ref="C6">IFERROR(INDEX(Lineups!E:E,MATCH(B$2&amp;B6,Lineups!A:A&amp;Lineups!B:B,0)),"")</f>
        <v>De'Von Achane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24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6</v>
      </c>
      <c r="M6">
        <f>IFERROR(INDEX('Weekly Stats_NEW'!L:L,MATCH(INDEX(data!$N:$N,MATCH($C6,data!$M:$M,0)),'Weekly Stats_NEW'!$B:$B,0)),"")</f>
        <v>45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1.71</v>
      </c>
      <c r="Z6" s="58">
        <f t="shared" si="3"/>
        <v>7.5</v>
      </c>
    </row>
    <row r="7" spans="1:37" x14ac:dyDescent="0.2">
      <c r="B7" t="s">
        <v>171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53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3.31</v>
      </c>
      <c r="Z7" s="58" t="str">
        <f t="shared" si="3"/>
        <v/>
      </c>
    </row>
    <row r="8" spans="1:37" x14ac:dyDescent="0.2">
      <c r="B8" t="s">
        <v>172</v>
      </c>
      <c r="C8" s="27" t="str" cm="1">
        <f t="array" ref="C8">IFERROR(INDEX(Lineups!E:E,MATCH(B$2&amp;B8,Lineups!A:A&amp;Lineups!B:B,0)),"")</f>
        <v>D'Andre Swift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14</v>
      </c>
      <c r="J8">
        <f>IFERROR(INDEX('Weekly Stats_NEW'!I:I,MATCH(INDEX(data!$N:$N,MATCH($C8,data!$M:$M,0)),'Weekly Stats_NEW'!$B:$B,0)),"")</f>
        <v>38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2.71</v>
      </c>
      <c r="Z8" s="58">
        <f t="shared" si="3"/>
        <v>2</v>
      </c>
    </row>
    <row r="9" spans="1:37" x14ac:dyDescent="0.2">
      <c r="B9" t="s">
        <v>176</v>
      </c>
      <c r="C9" s="27" t="str" cm="1">
        <f t="array" ref="C9">IFERROR(INDEX(Lineups!E:E,MATCH(B$2&amp;B9,Lineups!A:A&amp;Lineups!B:B,0)),"")</f>
        <v>Malik Nabers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79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1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15.8</v>
      </c>
    </row>
    <row r="10" spans="1:37" x14ac:dyDescent="0.2">
      <c r="B10" t="s">
        <v>177</v>
      </c>
      <c r="C10" s="27" t="str" cm="1">
        <f t="array" ref="C10">IFERROR(INDEX(Lineups!E:E,MATCH(B$2&amp;B10,Lineups!A:A&amp;Lineups!B:B,0)),"")</f>
        <v>Jaxon Smith-Njigba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4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82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4</v>
      </c>
      <c r="Z10" s="58">
        <f t="shared" si="3"/>
        <v>16.399999999999999</v>
      </c>
    </row>
    <row r="11" spans="1:37" x14ac:dyDescent="0.2">
      <c r="B11" t="s">
        <v>178</v>
      </c>
      <c r="C11" s="27" t="str" cm="1">
        <f t="array" ref="C11">IFERROR(INDEX(Lineups!E:E,MATCH(B$2&amp;B11,Lineups!A:A&amp;Lineups!B:B,0)),"")</f>
        <v>Davante Adams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9</v>
      </c>
      <c r="M11">
        <f>IFERROR(INDEX('Weekly Stats_NEW'!L:L,MATCH(INDEX(data!$N:$N,MATCH($C11,data!$M:$M,0)),'Weekly Stats_NEW'!$B:$B,0)),"")</f>
        <v>109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12.11</v>
      </c>
    </row>
    <row r="12" spans="1:37" ht="13.5" thickBot="1" x14ac:dyDescent="0.25">
      <c r="B12" t="s">
        <v>182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30</v>
      </c>
      <c r="E13" s="49">
        <f t="shared" ref="E13:W13" si="5">SUM(E4:E12)</f>
        <v>49</v>
      </c>
      <c r="F13" s="49">
        <f t="shared" si="5"/>
        <v>501</v>
      </c>
      <c r="G13" s="49">
        <f t="shared" si="5"/>
        <v>4</v>
      </c>
      <c r="H13" s="49">
        <f t="shared" si="5"/>
        <v>2</v>
      </c>
      <c r="I13" s="49">
        <f t="shared" si="5"/>
        <v>51</v>
      </c>
      <c r="J13" s="49">
        <f t="shared" si="5"/>
        <v>154</v>
      </c>
      <c r="K13" s="49">
        <f t="shared" si="5"/>
        <v>2</v>
      </c>
      <c r="L13" s="49">
        <f t="shared" si="5"/>
        <v>26</v>
      </c>
      <c r="M13" s="49">
        <f t="shared" si="5"/>
        <v>317</v>
      </c>
      <c r="N13" s="49">
        <f t="shared" si="5"/>
        <v>2</v>
      </c>
      <c r="O13" s="49">
        <f t="shared" si="5"/>
        <v>1</v>
      </c>
      <c r="P13" s="49">
        <f t="shared" si="5"/>
        <v>1</v>
      </c>
      <c r="Q13" s="49">
        <f t="shared" si="5"/>
        <v>2</v>
      </c>
      <c r="R13" s="49">
        <f t="shared" si="5"/>
        <v>1</v>
      </c>
      <c r="S13" s="49">
        <f t="shared" si="5"/>
        <v>1</v>
      </c>
      <c r="T13" s="49">
        <f t="shared" si="5"/>
        <v>0</v>
      </c>
      <c r="U13" s="49">
        <f t="shared" si="5"/>
        <v>2</v>
      </c>
      <c r="V13" s="49">
        <f t="shared" si="5"/>
        <v>8</v>
      </c>
      <c r="W13" s="49">
        <f t="shared" si="5"/>
        <v>0</v>
      </c>
      <c r="X13" s="57">
        <f>IFERROR(ROUND(D13/E13,3),0)</f>
        <v>0.61199999999999999</v>
      </c>
      <c r="Y13" s="59">
        <f>IFERROR(ROUND(J13/I13,2),0)</f>
        <v>3.02</v>
      </c>
      <c r="Z13" s="59">
        <f>IFERROR(ROUND(M13/L13,2),0)</f>
        <v>12.19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183</v>
      </c>
      <c r="C15" s="27" t="str" cm="1">
        <f t="array" ref="C15">IFERROR(INDEX(Lineups!E:E,MATCH(B$2&amp;B15,Lineups!A:A&amp;Lineups!B:B,0)),"")</f>
        <v>Chiefs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288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184</v>
      </c>
      <c r="C17" s="51" t="str" cm="1">
        <f t="array" ref="C17">IFERROR(INDEX(Lineups!E:E,MATCH(B$2&amp;B17,Lineups!A:A&amp;Lineups!B:B,0)),"")</f>
        <v>Jim Harbaugh</v>
      </c>
      <c r="D17" s="50">
        <f>IFERROR(INDEX('Weekly Stats_NEW'!BS:BS,MATCH(C17,'Weekly Stats_NEW'!AB:AB,0))-INDEX('Weekly Stats_NEW'!BT:BT,MATCH(C17,'Weekly Stats_NEW'!AB:AB,0)),"")</f>
        <v>-2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6</v>
      </c>
      <c r="I20" s="7">
        <f t="shared" si="6"/>
        <v>6</v>
      </c>
      <c r="J20" s="7">
        <f>SUM(J21:J22)</f>
        <v>0</v>
      </c>
      <c r="K20" s="7">
        <f t="shared" ref="K20:Y20" si="7">SUM(K21:K22)</f>
        <v>6</v>
      </c>
      <c r="L20" s="7">
        <f t="shared" si="7"/>
        <v>6</v>
      </c>
      <c r="M20" s="7">
        <f t="shared" si="7"/>
        <v>2</v>
      </c>
      <c r="N20" s="7">
        <f t="shared" si="7"/>
        <v>2</v>
      </c>
      <c r="O20" s="7">
        <f t="shared" si="7"/>
        <v>2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1</v>
      </c>
      <c r="T20" s="7">
        <f t="shared" si="7"/>
        <v>2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45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45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2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166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24</v>
      </c>
      <c r="E29">
        <f>IFERROR(INDEX('Weekly Stats_NEW'!D:D,MATCH(INDEX(data!$N:$N,MATCH($C29,data!$M:$M,0)),'Weekly Stats_NEW'!$B:$B,0)),"")</f>
        <v>37</v>
      </c>
      <c r="F29">
        <f>IFERROR(INDEX('Weekly Stats_NEW'!E:E,MATCH(INDEX(data!$N:$N,MATCH($C29,data!$M:$M,0)),'Weekly Stats_NEW'!$B:$B,0)),"")</f>
        <v>210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17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0.64900000000000002</v>
      </c>
      <c r="Y29" s="58">
        <f>IFERROR(ROUND(J29/I29,2),"")</f>
        <v>4.25</v>
      </c>
      <c r="Z29" s="58" t="str">
        <f>IFERROR(ROUND(M29/L29,2),"")</f>
        <v/>
      </c>
    </row>
    <row r="30" spans="1:32" x14ac:dyDescent="0.2">
      <c r="B30" t="s">
        <v>167</v>
      </c>
      <c r="C30" s="27" t="str" cm="1">
        <f t="array" ref="C30">IFERROR(INDEX(Lineups!E:E,MATCH(B$27&amp;B30,Lineups!A:A&amp;Lineups!B:B,0)),"")</f>
        <v>Caleb Williams</v>
      </c>
      <c r="D30">
        <f>IFERROR(INDEX('Weekly Stats_NEW'!C:C,MATCH(INDEX(data!$N:$N,MATCH($C30,data!$M:$M,0)),'Weekly Stats_NEW'!$B:$B,0)),"")</f>
        <v>17</v>
      </c>
      <c r="E30">
        <f>IFERROR(INDEX('Weekly Stats_NEW'!D:D,MATCH(INDEX(data!$N:$N,MATCH($C30,data!$M:$M,0)),'Weekly Stats_NEW'!$B:$B,0)),"")</f>
        <v>23</v>
      </c>
      <c r="F30">
        <f>IFERROR(INDEX('Weekly Stats_NEW'!E:E,MATCH(INDEX(data!$N:$N,MATCH($C30,data!$M:$M,0)),'Weekly Stats_NEW'!$B:$B,0)),"")</f>
        <v>134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27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0.73899999999999999</v>
      </c>
      <c r="Y30" s="58">
        <f t="shared" ref="Y30:Y37" si="12">IFERROR(ROUND(J30/I30,2),"")</f>
        <v>6.75</v>
      </c>
      <c r="Z30" s="58" t="str">
        <f t="shared" ref="Z30:Z37" si="13">IFERROR(ROUND(M30/L30,2),"")</f>
        <v/>
      </c>
    </row>
    <row r="31" spans="1:32" x14ac:dyDescent="0.2">
      <c r="B31" t="s">
        <v>170</v>
      </c>
      <c r="C31" s="27" t="str" cm="1">
        <f t="array" ref="C31">IFERROR(INDEX(Lineups!E:E,MATCH(B$27&amp;B31,Lineups!A:A&amp;Lineups!B:B,0)),"")</f>
        <v>Braelon Allen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43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38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3.91</v>
      </c>
      <c r="Z31" s="58">
        <f t="shared" si="13"/>
        <v>9.5</v>
      </c>
    </row>
    <row r="32" spans="1:32" x14ac:dyDescent="0.2">
      <c r="B32" t="s">
        <v>171</v>
      </c>
      <c r="C32" s="27" t="str" cm="1">
        <f t="array" ref="C32">IFERROR(INDEX(Lineups!E:E,MATCH(B$27&amp;B32,Lineups!A:A&amp;Lineups!B:B,0)),"")</f>
        <v>Kareem Hunt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5</v>
      </c>
      <c r="J32">
        <f>IFERROR(INDEX('Weekly Stats_NEW'!I:I,MATCH(INDEX(data!$N:$N,MATCH($C32,data!$M:$M,0)),'Weekly Stats_NEW'!$B:$B,0)),"")</f>
        <v>16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13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3.2</v>
      </c>
      <c r="Z32" s="58">
        <f t="shared" si="13"/>
        <v>13</v>
      </c>
    </row>
    <row r="33" spans="1:37" x14ac:dyDescent="0.2">
      <c r="B33" t="s">
        <v>172</v>
      </c>
      <c r="C33" s="27" t="str" cm="1">
        <f t="array" ref="C33">IFERROR(INDEX(Lineups!E:E,MATCH(B$27&amp;B33,Lineups!A:A&amp;Lineups!B:B,0)),"")</f>
        <v>Nick Chubb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11</v>
      </c>
      <c r="J33">
        <f>IFERROR(INDEX('Weekly Stats_NEW'!I:I,MATCH(INDEX(data!$N:$N,MATCH($C33,data!$M:$M,0)),'Weekly Stats_NEW'!$B:$B,0)),"")</f>
        <v>48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4.3600000000000003</v>
      </c>
      <c r="Z33" s="58" t="str">
        <f t="shared" si="13"/>
        <v/>
      </c>
    </row>
    <row r="34" spans="1:37" x14ac:dyDescent="0.2">
      <c r="B34" t="s">
        <v>176</v>
      </c>
      <c r="C34" s="27" t="str" cm="1">
        <f t="array" ref="C34">IFERROR(INDEX(Lineups!E:E,MATCH(B$27&amp;B34,Lineups!A:A&amp;Lineups!B:B,0)),"")</f>
        <v>A.J.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43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10.75</v>
      </c>
    </row>
    <row r="35" spans="1:37" x14ac:dyDescent="0.2">
      <c r="B35" t="s">
        <v>177</v>
      </c>
      <c r="C35" s="27" t="str" cm="1">
        <f t="array" ref="C35">IFERROR(INDEX(Lineups!E:E,MATCH(B$27&amp;B35,Lineups!A:A&amp;Lineups!B:B,0)),"")</f>
        <v>Cooper Kupp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92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18.399999999999999</v>
      </c>
    </row>
    <row r="36" spans="1:37" x14ac:dyDescent="0.2">
      <c r="B36" t="s">
        <v>178</v>
      </c>
      <c r="C36" s="27" t="str" cm="1">
        <f t="array" ref="C36">IFERROR(INDEX(Lineups!E:E,MATCH(B$27&amp;B36,Lineups!A:A&amp;Lineups!B:B,0)),"")</f>
        <v>Jameson Williams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80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16</v>
      </c>
    </row>
    <row r="37" spans="1:37" ht="13.5" thickBot="1" x14ac:dyDescent="0.25">
      <c r="B37" t="s">
        <v>182</v>
      </c>
      <c r="C37" s="27" t="str" cm="1">
        <f t="array" ref="C37">IFERROR(INDEX(Lineups!E:E,MATCH(B$27&amp;B37,Lineups!A:A&amp;Lineups!B:B,0)),"")</f>
        <v>Jake Moody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5</v>
      </c>
      <c r="V37">
        <f t="shared" si="10"/>
        <v>8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41</v>
      </c>
      <c r="E38" s="49">
        <f t="shared" ref="E38:W38" si="15">SUM(E29:E37)</f>
        <v>60</v>
      </c>
      <c r="F38" s="49">
        <f t="shared" si="15"/>
        <v>344</v>
      </c>
      <c r="G38" s="49">
        <f t="shared" si="15"/>
        <v>3</v>
      </c>
      <c r="H38" s="49">
        <f t="shared" si="15"/>
        <v>0</v>
      </c>
      <c r="I38" s="49">
        <f t="shared" si="15"/>
        <v>35</v>
      </c>
      <c r="J38" s="49">
        <f t="shared" si="15"/>
        <v>151</v>
      </c>
      <c r="K38" s="49">
        <f t="shared" si="15"/>
        <v>0</v>
      </c>
      <c r="L38" s="49">
        <f t="shared" si="15"/>
        <v>19</v>
      </c>
      <c r="M38" s="49">
        <f t="shared" si="15"/>
        <v>266</v>
      </c>
      <c r="N38" s="49">
        <f t="shared" si="15"/>
        <v>1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5</v>
      </c>
      <c r="V38" s="49">
        <f t="shared" si="15"/>
        <v>8</v>
      </c>
      <c r="W38" s="49">
        <f t="shared" si="15"/>
        <v>1</v>
      </c>
      <c r="X38" s="57">
        <f>IFERROR(ROUND(D38/E38,3),0)</f>
        <v>0.68300000000000005</v>
      </c>
      <c r="Y38" s="59">
        <f>IFERROR(ROUND(J38/I38,2),0)</f>
        <v>4.3099999999999996</v>
      </c>
      <c r="Z38" s="59">
        <f>IFERROR(ROUND(M38/L38,2),0)</f>
        <v>14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183</v>
      </c>
      <c r="C40" s="27" t="str" cm="1">
        <f t="array" ref="C40">IFERROR(INDEX(Lineups!E:E,MATCH(B$27&amp;B40,Lineups!A:A&amp;Lineups!B:B,0)),"")</f>
        <v>Jets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375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32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184</v>
      </c>
      <c r="C42" s="51" t="str" cm="1">
        <f t="array" ref="C42">IFERROR(INDEX(Lineups!E:E,MATCH(B$27&amp;B42,Lineups!A:A&amp;Lineups!B:B,0)),"")</f>
        <v>Mike Tomlin</v>
      </c>
      <c r="D42" s="50">
        <f>IFERROR(INDEX('Weekly Stats_NEW'!BS:BS,MATCH(C42,'Weekly Stats_NEW'!AB:AB,0))-INDEX('Weekly Stats_NEW'!BT:BT,MATCH(C42,'Weekly Stats_NEW'!AB:AB,0)),"")</f>
        <v>13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186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187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190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191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192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196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197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198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201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202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184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186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187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190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191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192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196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197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198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201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202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184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166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24</v>
      </c>
      <c r="E4">
        <f>IFERROR(INDEX('Weekly Stats_NEW'!D:D,MATCH(INDEX(data!$N:$N,MATCH($C4,data!$M:$M,0)),'Weekly Stats_NEW'!$B:$B,0)),"")</f>
        <v>37</v>
      </c>
      <c r="F4">
        <f>IFERROR(INDEX('Weekly Stats_NEW'!E:E,MATCH(INDEX(data!$N:$N,MATCH($C4,data!$M:$M,0)),'Weekly Stats_NEW'!$B:$B,0)),"")</f>
        <v>210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17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0.64900000000000002</v>
      </c>
      <c r="Y4" s="58">
        <f>IFERROR(ROUND(J4/I4,2),"")</f>
        <v>4.25</v>
      </c>
      <c r="Z4" s="58" t="str">
        <f>IFERROR(ROUND(M4/L4,2),"")</f>
        <v/>
      </c>
    </row>
    <row r="5" spans="1:37" x14ac:dyDescent="0.2">
      <c r="B5" t="s">
        <v>167</v>
      </c>
      <c r="C5" s="27" t="str" cm="1">
        <f t="array" ref="C5">IFERROR(INDEX(Lineups!E:E,MATCH(B$2&amp;B5,Lineups!A:A&amp;Lineups!B:B,0)),"")</f>
        <v>Caleb Williams</v>
      </c>
      <c r="D5">
        <f>IFERROR(INDEX('Weekly Stats_NEW'!C:C,MATCH(INDEX(data!$N:$N,MATCH($C5,data!$M:$M,0)),'Weekly Stats_NEW'!$B:$B,0)),"")</f>
        <v>17</v>
      </c>
      <c r="E5">
        <f>IFERROR(INDEX('Weekly Stats_NEW'!D:D,MATCH(INDEX(data!$N:$N,MATCH($C5,data!$M:$M,0)),'Weekly Stats_NEW'!$B:$B,0)),"")</f>
        <v>23</v>
      </c>
      <c r="F5">
        <f>IFERROR(INDEX('Weekly Stats_NEW'!E:E,MATCH(INDEX(data!$N:$N,MATCH($C5,data!$M:$M,0)),'Weekly Stats_NEW'!$B:$B,0)),"")</f>
        <v>134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27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0.73899999999999999</v>
      </c>
      <c r="Y5" s="58">
        <f t="shared" ref="Y5:Y12" si="2">IFERROR(ROUND(J5/I5,2),"")</f>
        <v>6.75</v>
      </c>
      <c r="Z5" s="58" t="str">
        <f t="shared" ref="Z5:Z12" si="3">IFERROR(ROUND(M5/L5,2),"")</f>
        <v/>
      </c>
    </row>
    <row r="6" spans="1:37" x14ac:dyDescent="0.2">
      <c r="B6" t="s">
        <v>170</v>
      </c>
      <c r="C6" s="27" t="str" cm="1">
        <f t="array" ref="C6">IFERROR(INDEX(Lineups!E:E,MATCH(B$2&amp;B6,Lineups!A:A&amp;Lineups!B:B,0)),"")</f>
        <v>Braelon Allen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43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38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3.91</v>
      </c>
      <c r="Z6" s="58">
        <f t="shared" si="3"/>
        <v>9.5</v>
      </c>
    </row>
    <row r="7" spans="1:37" x14ac:dyDescent="0.2">
      <c r="B7" t="s">
        <v>171</v>
      </c>
      <c r="C7" s="27" t="str" cm="1">
        <f t="array" ref="C7">IFERROR(INDEX(Lineups!E:E,MATCH(B$2&amp;B7,Lineups!A:A&amp;Lineups!B:B,0)),"")</f>
        <v>Kareem Hunt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5</v>
      </c>
      <c r="J7">
        <f>IFERROR(INDEX('Weekly Stats_NEW'!I:I,MATCH(INDEX(data!$N:$N,MATCH($C7,data!$M:$M,0)),'Weekly Stats_NEW'!$B:$B,0)),"")</f>
        <v>16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13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3.2</v>
      </c>
      <c r="Z7" s="58">
        <f t="shared" si="3"/>
        <v>13</v>
      </c>
    </row>
    <row r="8" spans="1:37" x14ac:dyDescent="0.2">
      <c r="B8" t="s">
        <v>172</v>
      </c>
      <c r="C8" s="27" t="str" cm="1">
        <f t="array" ref="C8">IFERROR(INDEX(Lineups!E:E,MATCH(B$2&amp;B8,Lineups!A:A&amp;Lineups!B:B,0)),"")</f>
        <v>Nick Chubb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48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4.3600000000000003</v>
      </c>
      <c r="Z8" s="58" t="str">
        <f t="shared" si="3"/>
        <v/>
      </c>
    </row>
    <row r="9" spans="1:37" x14ac:dyDescent="0.2">
      <c r="B9" t="s">
        <v>176</v>
      </c>
      <c r="C9" s="27" t="str" cm="1">
        <f t="array" ref="C9">IFERROR(INDEX(Lineups!E:E,MATCH(B$2&amp;B9,Lineups!A:A&amp;Lineups!B:B,0)),"")</f>
        <v>A.J.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43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10.75</v>
      </c>
    </row>
    <row r="10" spans="1:37" x14ac:dyDescent="0.2">
      <c r="B10" t="s">
        <v>177</v>
      </c>
      <c r="C10" s="27" t="str" cm="1">
        <f t="array" ref="C10">IFERROR(INDEX(Lineups!E:E,MATCH(B$2&amp;B10,Lineups!A:A&amp;Lineups!B:B,0)),"")</f>
        <v>Cooper Kupp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92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18.399999999999999</v>
      </c>
    </row>
    <row r="11" spans="1:37" x14ac:dyDescent="0.2">
      <c r="B11" t="s">
        <v>178</v>
      </c>
      <c r="C11" s="27" t="str" cm="1">
        <f t="array" ref="C11">IFERROR(INDEX(Lineups!E:E,MATCH(B$2&amp;B11,Lineups!A:A&amp;Lineups!B:B,0)),"")</f>
        <v>Jameson Williams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80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16</v>
      </c>
    </row>
    <row r="12" spans="1:37" ht="13.5" thickBot="1" x14ac:dyDescent="0.25">
      <c r="B12" t="s">
        <v>182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5</v>
      </c>
      <c r="V12">
        <f t="shared" si="0"/>
        <v>8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41</v>
      </c>
      <c r="E13" s="49">
        <f t="shared" ref="E13:W13" si="5">SUM(E4:E12)</f>
        <v>60</v>
      </c>
      <c r="F13" s="49">
        <f t="shared" si="5"/>
        <v>344</v>
      </c>
      <c r="G13" s="49">
        <f t="shared" si="5"/>
        <v>3</v>
      </c>
      <c r="H13" s="49">
        <f t="shared" si="5"/>
        <v>0</v>
      </c>
      <c r="I13" s="49">
        <f t="shared" si="5"/>
        <v>35</v>
      </c>
      <c r="J13" s="49">
        <f t="shared" si="5"/>
        <v>151</v>
      </c>
      <c r="K13" s="49">
        <f t="shared" si="5"/>
        <v>0</v>
      </c>
      <c r="L13" s="49">
        <f t="shared" si="5"/>
        <v>19</v>
      </c>
      <c r="M13" s="49">
        <f t="shared" si="5"/>
        <v>266</v>
      </c>
      <c r="N13" s="49">
        <f t="shared" si="5"/>
        <v>1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5</v>
      </c>
      <c r="V13" s="49">
        <f t="shared" si="5"/>
        <v>8</v>
      </c>
      <c r="W13" s="49">
        <f t="shared" si="5"/>
        <v>1</v>
      </c>
      <c r="X13" s="57">
        <f>IFERROR(ROUND(D13/E13,3),0)</f>
        <v>0.68300000000000005</v>
      </c>
      <c r="Y13" s="59">
        <f>IFERROR(ROUND(J13/I13,2),0)</f>
        <v>4.3099999999999996</v>
      </c>
      <c r="Z13" s="59">
        <f>IFERROR(ROUND(M13/L13,2),0)</f>
        <v>14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183</v>
      </c>
      <c r="C15" s="27" t="str" cm="1">
        <f t="array" ref="C15">IFERROR(INDEX(Lineups!E:E,MATCH(B$2&amp;B15,Lineups!A:A&amp;Lineups!B:B,0)),"")</f>
        <v>Jets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375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32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184</v>
      </c>
      <c r="C17" s="51" t="str" cm="1">
        <f t="array" ref="C17">IFERROR(INDEX(Lineups!E:E,MATCH(B$2&amp;B17,Lineups!A:A&amp;Lineups!B:B,0)),"")</f>
        <v>Mike Tomlin</v>
      </c>
      <c r="D17" s="50">
        <f>IFERROR(INDEX('Weekly Stats_NEW'!BS:BS,MATCH(C17,'Weekly Stats_NEW'!AB:AB,0))-INDEX('Weekly Stats_NEW'!BT:BT,MATCH(C17,'Weekly Stats_NEW'!AB:AB,0)),"")</f>
        <v>13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2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6</v>
      </c>
      <c r="I25" s="7">
        <f t="shared" si="9"/>
        <v>6</v>
      </c>
      <c r="J25" s="7">
        <f t="shared" si="9"/>
        <v>0</v>
      </c>
      <c r="K25" s="7">
        <f t="shared" si="9"/>
        <v>6</v>
      </c>
      <c r="L25" s="7">
        <f t="shared" si="9"/>
        <v>6</v>
      </c>
      <c r="M25" s="7">
        <f t="shared" si="9"/>
        <v>2</v>
      </c>
      <c r="N25" s="7">
        <f t="shared" si="9"/>
        <v>2</v>
      </c>
      <c r="O25" s="7">
        <f t="shared" si="9"/>
        <v>2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1</v>
      </c>
      <c r="T25" s="7">
        <f t="shared" si="9"/>
        <v>2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45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166</v>
      </c>
      <c r="C29" s="27" t="str" cm="1">
        <f t="array" ref="C29">IFERROR(INDEX(Lineups!E:E,MATCH(B$27&amp;B29,Lineups!A:A&amp;Lineups!B:B,0)),"")</f>
        <v>Jordan Love</v>
      </c>
      <c r="D29">
        <f>IFERROR(INDEX('Weekly Stats_NEW'!C:C,MATCH(INDEX(data!$N:$N,MATCH($C29,data!$M:$M,0)),'Weekly Stats_NEW'!$B:$B,0)),"")</f>
        <v>12</v>
      </c>
      <c r="E29">
        <f>IFERROR(INDEX('Weekly Stats_NEW'!D:D,MATCH(INDEX(data!$N:$N,MATCH($C29,data!$M:$M,0)),'Weekly Stats_NEW'!$B:$B,0)),"")</f>
        <v>20</v>
      </c>
      <c r="F29">
        <f>IFERROR(INDEX('Weekly Stats_NEW'!E:E,MATCH(INDEX(data!$N:$N,MATCH($C29,data!$M:$M,0)),'Weekly Stats_NEW'!$B:$B,0)),"")</f>
        <v>206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23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</v>
      </c>
      <c r="Y29" s="58">
        <f>IFERROR(ROUND(J29/I29,2),"")</f>
        <v>5.75</v>
      </c>
      <c r="Z29" s="58" t="str">
        <f>IFERROR(ROUND(M29/L29,2),"")</f>
        <v/>
      </c>
    </row>
    <row r="30" spans="1:32" x14ac:dyDescent="0.2">
      <c r="B30" t="s">
        <v>167</v>
      </c>
      <c r="C30" s="27" t="str" cm="1">
        <f t="array" ref="C30">IFERROR(INDEX(Lineups!E:E,MATCH(B$27&amp;B30,Lineups!A:A&amp;Lineups!B:B,0)),"")</f>
        <v>Baker Mayfield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29</v>
      </c>
      <c r="F30">
        <f>IFERROR(INDEX('Weekly Stats_NEW'!E:E,MATCH(INDEX(data!$N:$N,MATCH($C30,data!$M:$M,0)),'Weekly Stats_NEW'!$B:$B,0)),"")</f>
        <v>295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12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0.621</v>
      </c>
      <c r="Y30" s="58">
        <f t="shared" ref="Y30:Y37" si="12">IFERROR(ROUND(J30/I30,2),"")</f>
        <v>6</v>
      </c>
      <c r="Z30" s="58" t="str">
        <f t="shared" ref="Z30:Z37" si="13">IFERROR(ROUND(M30/L30,2),"")</f>
        <v/>
      </c>
    </row>
    <row r="31" spans="1:32" x14ac:dyDescent="0.2">
      <c r="B31" t="s">
        <v>170</v>
      </c>
      <c r="C31" s="27" t="str" cm="1">
        <f t="array" ref="C31">IFERROR(INDEX(Lineups!E:E,MATCH(B$27&amp;B31,Lineups!A:A&amp;Lineups!B:B,0)),"")</f>
        <v>De'Von Achane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24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6</v>
      </c>
      <c r="M31">
        <f>IFERROR(INDEX('Weekly Stats_NEW'!L:L,MATCH(INDEX(data!$N:$N,MATCH($C31,data!$M:$M,0)),'Weekly Stats_NEW'!$B:$B,0)),"")</f>
        <v>45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1.71</v>
      </c>
      <c r="Z31" s="58">
        <f t="shared" si="13"/>
        <v>7.5</v>
      </c>
    </row>
    <row r="32" spans="1:32" x14ac:dyDescent="0.2">
      <c r="B32" t="s">
        <v>171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53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3.31</v>
      </c>
      <c r="Z32" s="58" t="str">
        <f t="shared" si="13"/>
        <v/>
      </c>
    </row>
    <row r="33" spans="1:37" x14ac:dyDescent="0.2">
      <c r="B33" t="s">
        <v>172</v>
      </c>
      <c r="C33" s="27" t="str" cm="1">
        <f t="array" ref="C33">IFERROR(INDEX(Lineups!E:E,MATCH(B$27&amp;B33,Lineups!A:A&amp;Lineups!B:B,0)),"")</f>
        <v>D'Andre Swift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14</v>
      </c>
      <c r="J33">
        <f>IFERROR(INDEX('Weekly Stats_NEW'!I:I,MATCH(INDEX(data!$N:$N,MATCH($C33,data!$M:$M,0)),'Weekly Stats_NEW'!$B:$B,0)),"")</f>
        <v>38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2.71</v>
      </c>
      <c r="Z33" s="58">
        <f t="shared" si="13"/>
        <v>2</v>
      </c>
    </row>
    <row r="34" spans="1:37" x14ac:dyDescent="0.2">
      <c r="B34" t="s">
        <v>176</v>
      </c>
      <c r="C34" s="27" t="str" cm="1">
        <f t="array" ref="C34">IFERROR(INDEX(Lineups!E:E,MATCH(B$27&amp;B34,Lineups!A:A&amp;Lineups!B:B,0)),"")</f>
        <v>Malik Nabers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79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1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15.8</v>
      </c>
    </row>
    <row r="35" spans="1:37" x14ac:dyDescent="0.2">
      <c r="B35" t="s">
        <v>177</v>
      </c>
      <c r="C35" s="27" t="str" cm="1">
        <f t="array" ref="C35">IFERROR(INDEX(Lineups!E:E,MATCH(B$27&amp;B35,Lineups!A:A&amp;Lineups!B:B,0)),"")</f>
        <v>Jaxon Smith-Njigba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4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82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4</v>
      </c>
      <c r="Z35" s="58">
        <f t="shared" si="13"/>
        <v>16.399999999999999</v>
      </c>
    </row>
    <row r="36" spans="1:37" x14ac:dyDescent="0.2">
      <c r="B36" t="s">
        <v>178</v>
      </c>
      <c r="C36" s="27" t="str" cm="1">
        <f t="array" ref="C36">IFERROR(INDEX(Lineups!E:E,MATCH(B$27&amp;B36,Lineups!A:A&amp;Lineups!B:B,0)),"")</f>
        <v>Davante Adams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9</v>
      </c>
      <c r="M36">
        <f>IFERROR(INDEX('Weekly Stats_NEW'!L:L,MATCH(INDEX(data!$N:$N,MATCH($C36,data!$M:$M,0)),'Weekly Stats_NEW'!$B:$B,0)),"")</f>
        <v>109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12.11</v>
      </c>
    </row>
    <row r="37" spans="1:37" ht="13.5" thickBot="1" x14ac:dyDescent="0.25">
      <c r="B37" t="s">
        <v>182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30</v>
      </c>
      <c r="E38" s="49">
        <f t="shared" ref="E38:W38" si="15">SUM(E29:E37)</f>
        <v>49</v>
      </c>
      <c r="F38" s="49">
        <f t="shared" si="15"/>
        <v>501</v>
      </c>
      <c r="G38" s="49">
        <f t="shared" si="15"/>
        <v>4</v>
      </c>
      <c r="H38" s="49">
        <f t="shared" si="15"/>
        <v>2</v>
      </c>
      <c r="I38" s="49">
        <f t="shared" si="15"/>
        <v>51</v>
      </c>
      <c r="J38" s="49">
        <f t="shared" si="15"/>
        <v>154</v>
      </c>
      <c r="K38" s="49">
        <f t="shared" si="15"/>
        <v>2</v>
      </c>
      <c r="L38" s="49">
        <f t="shared" si="15"/>
        <v>26</v>
      </c>
      <c r="M38" s="49">
        <f t="shared" si="15"/>
        <v>317</v>
      </c>
      <c r="N38" s="49">
        <f t="shared" si="15"/>
        <v>2</v>
      </c>
      <c r="O38" s="49">
        <f t="shared" si="15"/>
        <v>1</v>
      </c>
      <c r="P38" s="49">
        <f t="shared" si="15"/>
        <v>1</v>
      </c>
      <c r="Q38" s="49">
        <f t="shared" si="15"/>
        <v>2</v>
      </c>
      <c r="R38" s="49">
        <f t="shared" si="15"/>
        <v>1</v>
      </c>
      <c r="S38" s="49">
        <f t="shared" si="15"/>
        <v>1</v>
      </c>
      <c r="T38" s="49">
        <f t="shared" si="15"/>
        <v>0</v>
      </c>
      <c r="U38" s="49">
        <f t="shared" si="15"/>
        <v>2</v>
      </c>
      <c r="V38" s="49">
        <f t="shared" si="15"/>
        <v>8</v>
      </c>
      <c r="W38" s="49">
        <f t="shared" si="15"/>
        <v>0</v>
      </c>
      <c r="X38" s="57">
        <f>IFERROR(ROUND(D38/E38,3),0)</f>
        <v>0.61199999999999999</v>
      </c>
      <c r="Y38" s="59">
        <f>IFERROR(ROUND(J38/I38,2),0)</f>
        <v>3.02</v>
      </c>
      <c r="Z38" s="59">
        <f>IFERROR(ROUND(M38/L38,2),0)</f>
        <v>12.19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183</v>
      </c>
      <c r="C40" s="27" t="str" cm="1">
        <f t="array" ref="C40">IFERROR(INDEX(Lineups!E:E,MATCH(B$27&amp;B40,Lineups!A:A&amp;Lineups!B:B,0)),"")</f>
        <v>Chiefs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288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184</v>
      </c>
      <c r="C42" s="51" t="str" cm="1">
        <f t="array" ref="C42">IFERROR(INDEX(Lineups!E:E,MATCH(B$27&amp;B42,Lineups!A:A&amp;Lineups!B:B,0)),"")</f>
        <v>Jim Harbaugh</v>
      </c>
      <c r="D42" s="50">
        <f>IFERROR(INDEX('Weekly Stats_NEW'!BS:BS,MATCH(C42,'Weekly Stats_NEW'!AB:AB,0))-INDEX('Weekly Stats_NEW'!BT:BT,MATCH(C42,'Weekly Stats_NEW'!AB:AB,0)),"")</f>
        <v>-2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186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187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190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191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192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196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197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198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201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202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184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186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187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190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191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192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196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197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198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201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202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184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166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33</v>
      </c>
      <c r="E4">
        <f>IFERROR(INDEX('Weekly Stats_NEW'!D:D,MATCH(INDEX(data!$N:$N,MATCH($C4,data!$M:$M,0)),'Weekly Stats_NEW'!$B:$B,0)),"")</f>
        <v>44</v>
      </c>
      <c r="F4">
        <f>IFERROR(INDEX('Weekly Stats_NEW'!E:E,MATCH(INDEX(data!$N:$N,MATCH($C4,data!$M:$M,0)),'Weekly Stats_NEW'!$B:$B,0)),"")</f>
        <v>369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-2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0.75</v>
      </c>
      <c r="Y4" s="58">
        <f>IFERROR(ROUND(J4/I4,2),"")</f>
        <v>-1</v>
      </c>
      <c r="Z4" s="58" t="str">
        <f>IFERROR(ROUND(M4/L4,2),"")</f>
        <v/>
      </c>
    </row>
    <row r="5" spans="1:37" x14ac:dyDescent="0.2">
      <c r="B5" t="s">
        <v>167</v>
      </c>
      <c r="C5" s="27" t="str" cm="1">
        <f t="array" ref="C5">IFERROR(INDEX(Lineups!E:E,MATCH(B$2&amp;B5,Lineups!A:A&amp;Lineups!B:B,0)),"")</f>
        <v>Aaron Rodgers</v>
      </c>
      <c r="D5">
        <f>IFERROR(INDEX('Weekly Stats_NEW'!C:C,MATCH(INDEX(data!$N:$N,MATCH($C5,data!$M:$M,0)),'Weekly Stats_NEW'!$B:$B,0)),"")</f>
        <v>27</v>
      </c>
      <c r="E5">
        <f>IFERROR(INDEX('Weekly Stats_NEW'!D:D,MATCH(INDEX(data!$N:$N,MATCH($C5,data!$M:$M,0)),'Weekly Stats_NEW'!$B:$B,0)),"")</f>
        <v>39</v>
      </c>
      <c r="F5">
        <f>IFERROR(INDEX('Weekly Stats_NEW'!E:E,MATCH(INDEX(data!$N:$N,MATCH($C5,data!$M:$M,0)),'Weekly Stats_NEW'!$B:$B,0)),"")</f>
        <v>339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0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0.69199999999999995</v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170</v>
      </c>
      <c r="C6" s="27" t="str" cm="1">
        <f t="array" ref="C6">IFERROR(INDEX(Lineups!E:E,MATCH(B$2&amp;B6,Lineups!A:A&amp;Lineups!B:B,0)),"")</f>
        <v>Josh Jacobs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18</v>
      </c>
      <c r="J6">
        <f>IFERROR(INDEX('Weekly Stats_NEW'!I:I,MATCH(INDEX(data!$N:$N,MATCH($C6,data!$M:$M,0)),'Weekly Stats_NEW'!$B:$B,0)),"")</f>
        <v>66</v>
      </c>
      <c r="K6">
        <f>IFERROR(INDEX('Weekly Stats_NEW'!J:J,MATCH(INDEX(data!$N:$N,MATCH($C6,data!$M:$M,0)),'Weekly Stats_NEW'!$B:$B,0)),"")</f>
        <v>3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3.67</v>
      </c>
      <c r="Z6" s="58" t="str">
        <f t="shared" si="3"/>
        <v/>
      </c>
    </row>
    <row r="7" spans="1:37" x14ac:dyDescent="0.2">
      <c r="B7" t="s">
        <v>171</v>
      </c>
      <c r="C7" s="27" t="str" cm="1">
        <f t="array" ref="C7">IFERROR(INDEX(Lineups!E:E,MATCH(B$2&amp;B7,Lineups!A:A&amp;Lineups!B:B,0)),"")</f>
        <v>Chuba Hubbard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26</v>
      </c>
      <c r="J7">
        <f>IFERROR(INDEX('Weekly Stats_NEW'!I:I,MATCH(INDEX(data!$N:$N,MATCH($C7,data!$M:$M,0)),'Weekly Stats_NEW'!$B:$B,0)),"")</f>
        <v>92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15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3.54</v>
      </c>
      <c r="Z7" s="58">
        <f t="shared" si="3"/>
        <v>3.75</v>
      </c>
    </row>
    <row r="8" spans="1:37" x14ac:dyDescent="0.2">
      <c r="B8" t="s">
        <v>172</v>
      </c>
      <c r="C8" s="27" t="str" cm="1">
        <f t="array" ref="C8">IFERROR(INDEX(Lineups!E:E,MATCH(B$2&amp;B8,Lineups!A:A&amp;Lineups!B:B,0)),"")</f>
        <v>Tank Bigsby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18</v>
      </c>
      <c r="J8">
        <f>IFERROR(INDEX('Weekly Stats_NEW'!I:I,MATCH(INDEX(data!$N:$N,MATCH($C8,data!$M:$M,0)),'Weekly Stats_NEW'!$B:$B,0)),"")</f>
        <v>55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7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3.06</v>
      </c>
      <c r="Z8" s="58">
        <f t="shared" si="3"/>
        <v>7</v>
      </c>
    </row>
    <row r="9" spans="1:37" x14ac:dyDescent="0.2">
      <c r="B9" t="s">
        <v>176</v>
      </c>
      <c r="C9" s="27" t="str" cm="1">
        <f t="array" ref="C9">IFERROR(INDEX(Lineups!E:E,MATCH(B$2&amp;B9,Lineups!A:A&amp;Lineups!B:B,0)),"")</f>
        <v>Mike Evans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69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17.25</v>
      </c>
    </row>
    <row r="10" spans="1:37" x14ac:dyDescent="0.2">
      <c r="B10" t="s">
        <v>177</v>
      </c>
      <c r="C10" s="27" t="str" cm="1">
        <f t="array" ref="C10">IFERROR(INDEX(Lineups!E:E,MATCH(B$2&amp;B10,Lineups!A:A&amp;Lineups!B:B,0)),"")</f>
        <v>Garrett Wilson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114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16.29</v>
      </c>
    </row>
    <row r="11" spans="1:37" x14ac:dyDescent="0.2">
      <c r="B11" t="s">
        <v>178</v>
      </c>
      <c r="C11" s="27" t="str" cm="1">
        <f t="array" ref="C11">IFERROR(INDEX(Lineups!E:E,MATCH(B$2&amp;B11,Lineups!A:A&amp;Lineups!B:B,0)),"")</f>
        <v>Brian Thomas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8</v>
      </c>
      <c r="M11">
        <f>IFERROR(INDEX('Weekly Stats_NEW'!L:L,MATCH(INDEX(data!$N:$N,MATCH($C11,data!$M:$M,0)),'Weekly Stats_NEW'!$B:$B,0)),"")</f>
        <v>86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10.75</v>
      </c>
    </row>
    <row r="12" spans="1:37" ht="13.5" thickBot="1" x14ac:dyDescent="0.25">
      <c r="B12" t="s">
        <v>182</v>
      </c>
      <c r="C12" s="27" t="str" cm="1">
        <f t="array" ref="C12">IFERROR(INDEX(Lineups!E:E,MATCH(B$2&amp;B12,Lineups!A:A&amp;Lineups!B:B,0)),"")</f>
        <v>Parker Romo</v>
      </c>
      <c r="D12" t="str">
        <f>IFERROR(INDEX('Weekly Stats_NEW'!C:C,MATCH(INDEX(data!$N:$N,MATCH($C12,data!$M:$M,0)),'Weekly Stats_NEW'!$B:$B,0)),"")</f>
        <v/>
      </c>
      <c r="E12" t="str">
        <f>IFERROR(INDEX('Weekly Stats_NEW'!D:D,MATCH(INDEX(data!$N:$N,MATCH($C12,data!$M:$M,0)),'Weekly Stats_NEW'!$B:$B,0)),"")</f>
        <v/>
      </c>
      <c r="F12" t="str">
        <f>IFERROR(INDEX('Weekly Stats_NEW'!E:E,MATCH(INDEX(data!$N:$N,MATCH($C12,data!$M:$M,0)),'Weekly Stats_NEW'!$B:$B,0)),"")</f>
        <v/>
      </c>
      <c r="G12" t="str">
        <f>IFERROR(INDEX('Weekly Stats_NEW'!F:F,MATCH(INDEX(data!$N:$N,MATCH($C12,data!$M:$M,0)),'Weekly Stats_NEW'!$B:$B,0)),"")</f>
        <v/>
      </c>
      <c r="H12" t="str">
        <f>IFERROR(INDEX('Weekly Stats_NEW'!G:G,MATCH(INDEX(data!$N:$N,MATCH($C12,data!$M:$M,0)),'Weekly Stats_NEW'!$B:$B,0)),"")</f>
        <v/>
      </c>
      <c r="I12" t="str">
        <f>IFERROR(INDEX('Weekly Stats_NEW'!H:H,MATCH(INDEX(data!$N:$N,MATCH($C12,data!$M:$M,0)),'Weekly Stats_NEW'!$B:$B,0)),"")</f>
        <v/>
      </c>
      <c r="J12" t="str">
        <f>IFERROR(INDEX('Weekly Stats_NEW'!I:I,MATCH(INDEX(data!$N:$N,MATCH($C12,data!$M:$M,0)),'Weekly Stats_NEW'!$B:$B,0)),"")</f>
        <v/>
      </c>
      <c r="K12" t="str">
        <f>IFERROR(INDEX('Weekly Stats_NEW'!J:J,MATCH(INDEX(data!$N:$N,MATCH($C12,data!$M:$M,0)),'Weekly Stats_NEW'!$B:$B,0)),"")</f>
        <v/>
      </c>
      <c r="L12" t="str">
        <f>IFERROR(INDEX('Weekly Stats_NEW'!K:K,MATCH(INDEX(data!$N:$N,MATCH($C12,data!$M:$M,0)),'Weekly Stats_NEW'!$B:$B,0)),"")</f>
        <v/>
      </c>
      <c r="M12" t="str">
        <f>IFERROR(INDEX('Weekly Stats_NEW'!L:L,MATCH(INDEX(data!$N:$N,MATCH($C12,data!$M:$M,0)),'Weekly Stats_NEW'!$B:$B,0)),"")</f>
        <v/>
      </c>
      <c r="N12" t="str">
        <f>IFERROR(INDEX('Weekly Stats_NEW'!M:M,MATCH(INDEX(data!$N:$N,MATCH($C12,data!$M:$M,0)),'Weekly Stats_NEW'!$B:$B,0)),"")</f>
        <v/>
      </c>
      <c r="O12" t="str">
        <f>IFERROR(INDEX('Weekly Stats_NEW'!N:N,MATCH(INDEX(data!$N:$N,MATCH($C12,data!$M:$M,0)),'Weekly Stats_NEW'!$B:$B,0)),"")</f>
        <v/>
      </c>
      <c r="P12" t="str">
        <f>IFERROR(INDEX('Weekly Stats_NEW'!O:O,MATCH(INDEX(data!$N:$N,MATCH($C12,data!$M:$M,0)),'Weekly Stats_NEW'!$B:$B,0)),"")</f>
        <v/>
      </c>
      <c r="Q12" t="str">
        <f>IFERROR(INDEX('Weekly Stats_NEW'!P:P,MATCH(INDEX(data!$N:$N,MATCH($C12,data!$M:$M,0)),'Weekly Stats_NEW'!$B:$B,0)),"")</f>
        <v/>
      </c>
      <c r="R12" t="str">
        <f>IFERROR(INDEX('Weekly Stats_NEW'!Q:Q,MATCH(INDEX(data!$N:$N,MATCH($C12,data!$M:$M,0)),'Weekly Stats_NEW'!$B:$B,0)),"")</f>
        <v/>
      </c>
      <c r="S12" t="str">
        <f>IFERROR(INDEX('Weekly Stats_NEW'!R:R,MATCH(INDEX(data!$N:$N,MATCH($C12,data!$M:$M,0)),'Weekly Stats_NEW'!$B:$B,0)),"")</f>
        <v/>
      </c>
      <c r="T12" t="str">
        <f>IFERROR(INDEX('Weekly Stats_NEW'!S:S,MATCH(INDEX(data!$N:$N,MATCH($C12,data!$M:$M,0)),'Weekly Stats_NEW'!$B:$B,0)),"")</f>
        <v/>
      </c>
      <c r="U12" t="str">
        <f>IFERROR(INDEX('Weekly Stats_NEW'!T:T,MATCH(INDEX(data!$N:$N,MATCH($C12,data!$M:$M,0)),'Weekly Stats_NEW'!$B:$B,0)),"")</f>
        <v/>
      </c>
      <c r="V12">
        <f t="shared" si="0"/>
        <v>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60</v>
      </c>
      <c r="E13" s="49">
        <f t="shared" ref="E13:W13" si="5">SUM(E4:E12)</f>
        <v>83</v>
      </c>
      <c r="F13" s="49">
        <f t="shared" si="5"/>
        <v>708</v>
      </c>
      <c r="G13" s="49">
        <f t="shared" si="5"/>
        <v>4</v>
      </c>
      <c r="H13" s="49">
        <f t="shared" si="5"/>
        <v>1</v>
      </c>
      <c r="I13" s="49">
        <f t="shared" si="5"/>
        <v>64</v>
      </c>
      <c r="J13" s="49">
        <f t="shared" si="5"/>
        <v>211</v>
      </c>
      <c r="K13" s="49">
        <f t="shared" si="5"/>
        <v>5</v>
      </c>
      <c r="L13" s="49">
        <f t="shared" si="5"/>
        <v>24</v>
      </c>
      <c r="M13" s="49">
        <f t="shared" si="5"/>
        <v>291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0</v>
      </c>
      <c r="W13" s="49">
        <f t="shared" si="5"/>
        <v>0</v>
      </c>
      <c r="X13" s="57">
        <f>IFERROR(ROUND(D13/E13,3),0)</f>
        <v>0.72299999999999998</v>
      </c>
      <c r="Y13" s="59">
        <f>IFERROR(ROUND(J13/I13,2),0)</f>
        <v>3.3</v>
      </c>
      <c r="Z13" s="59">
        <f>IFERROR(ROUND(M13/L13,2),0)</f>
        <v>12.13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183</v>
      </c>
      <c r="C15" s="27" t="str" cm="1">
        <f t="array" ref="C15">IFERROR(INDEX(Lineups!E:E,MATCH(B$2&amp;B15,Lineups!A:A&amp;Lineups!B:B,0)),"")</f>
        <v>Saints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325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11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184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25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8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8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-3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21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21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2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2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2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6</v>
      </c>
      <c r="I25" s="7">
        <f t="shared" si="9"/>
        <v>0</v>
      </c>
      <c r="J25" s="7">
        <f t="shared" si="9"/>
        <v>5</v>
      </c>
      <c r="K25" s="7">
        <f t="shared" si="9"/>
        <v>9</v>
      </c>
      <c r="L25" s="7">
        <f t="shared" si="9"/>
        <v>8</v>
      </c>
      <c r="M25" s="7">
        <f t="shared" si="9"/>
        <v>0</v>
      </c>
      <c r="N25" s="7">
        <f t="shared" si="9"/>
        <v>4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166</v>
      </c>
      <c r="C29" s="27" t="str" cm="1">
        <f t="array" ref="C29">IFERROR(INDEX(Lineups!E:E,MATCH(B$27&amp;B29,Lineups!A:A&amp;Lineups!B:B,0)),"")</f>
        <v>Brock Purdy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25</v>
      </c>
      <c r="F29">
        <f>IFERROR(INDEX('Weekly Stats_NEW'!E:E,MATCH(INDEX(data!$N:$N,MATCH($C29,data!$M:$M,0)),'Weekly Stats_NEW'!$B:$B,0)),"")</f>
        <v>325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11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</v>
      </c>
      <c r="Y29" s="58">
        <f>IFERROR(ROUND(J29/I29,2),"")</f>
        <v>2.2000000000000002</v>
      </c>
      <c r="Z29" s="58" t="str">
        <f>IFERROR(ROUND(M29/L29,2),"")</f>
        <v/>
      </c>
    </row>
    <row r="30" spans="1:32" x14ac:dyDescent="0.2">
      <c r="B30" t="s">
        <v>167</v>
      </c>
      <c r="C30" s="27" t="str" cm="1">
        <f t="array" ref="C30">IFERROR(INDEX(Lineups!E:E,MATCH(B$27&amp;B30,Lineups!A:A&amp;Lineups!B:B,0)),"")</f>
        <v>Geno Smith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30</v>
      </c>
      <c r="F30">
        <f>IFERROR(INDEX('Weekly Stats_NEW'!E:E,MATCH(INDEX(data!$N:$N,MATCH($C30,data!$M:$M,0)),'Weekly Stats_NEW'!$B:$B,0)),"")</f>
        <v>233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0.8</v>
      </c>
      <c r="Y30" s="58">
        <f t="shared" ref="Y30:Y37" si="12">IFERROR(ROUND(J30/I30,2),"")</f>
        <v>0</v>
      </c>
      <c r="Z30" s="58" t="str">
        <f t="shared" ref="Z30:Z37" si="13">IFERROR(ROUND(M30/L30,2),"")</f>
        <v/>
      </c>
    </row>
    <row r="31" spans="1:32" x14ac:dyDescent="0.2">
      <c r="B31" t="s">
        <v>170</v>
      </c>
      <c r="C31" s="27" t="str" cm="1">
        <f t="array" ref="C31">IFERROR(INDEX(Lineups!E:E,MATCH(B$27&amp;B31,Lineups!A:A&amp;Lineups!B:B,0)),"")</f>
        <v>Alvin Kamara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17</v>
      </c>
      <c r="J31">
        <f>IFERROR(INDEX('Weekly Stats_NEW'!I:I,MATCH(INDEX(data!$N:$N,MATCH($C31,data!$M:$M,0)),'Weekly Stats_NEW'!$B:$B,0)),"")</f>
        <v>44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5</v>
      </c>
      <c r="M31">
        <f>IFERROR(INDEX('Weekly Stats_NEW'!L:L,MATCH(INDEX(data!$N:$N,MATCH($C31,data!$M:$M,0)),'Weekly Stats_NEW'!$B:$B,0)),"")</f>
        <v>35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2.59</v>
      </c>
      <c r="Z31" s="58">
        <f t="shared" si="13"/>
        <v>7</v>
      </c>
    </row>
    <row r="32" spans="1:32" x14ac:dyDescent="0.2">
      <c r="B32" t="s">
        <v>171</v>
      </c>
      <c r="C32" s="27" t="str" cm="1">
        <f t="array" ref="C32">IFERROR(INDEX(Lineups!E:E,MATCH(B$27&amp;B32,Lineups!A:A&amp;Lineups!B:B,0)),"")</f>
        <v>Rachaad White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17</v>
      </c>
      <c r="J32">
        <f>IFERROR(INDEX('Weekly Stats_NEW'!I:I,MATCH(INDEX(data!$N:$N,MATCH($C32,data!$M:$M,0)),'Weekly Stats_NEW'!$B:$B,0)),"")</f>
        <v>90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19</v>
      </c>
      <c r="N32">
        <f>IFERROR(INDEX('Weekly Stats_NEW'!M:M,MATCH(INDEX(data!$N:$N,MATCH($C32,data!$M:$M,0)),'Weekly Stats_NEW'!$B:$B,0)),"")</f>
        <v>1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5.29</v>
      </c>
      <c r="Z32" s="58">
        <f t="shared" si="13"/>
        <v>9.5</v>
      </c>
    </row>
    <row r="33" spans="1:37" x14ac:dyDescent="0.2">
      <c r="B33" t="s">
        <v>172</v>
      </c>
      <c r="C33" s="27" t="str" cm="1">
        <f t="array" ref="C33">IFERROR(INDEX(Lineups!E:E,MATCH(B$27&amp;B33,Lineups!A:A&amp;Lineups!B:B,0)),"")</f>
        <v>Sincere McCormick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15</v>
      </c>
      <c r="J33">
        <f>IFERROR(INDEX('Weekly Stats_NEW'!I:I,MATCH(INDEX(data!$N:$N,MATCH($C33,data!$M:$M,0)),'Weekly Stats_NEW'!$B:$B,0)),"")</f>
        <v>78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5.2</v>
      </c>
      <c r="Z33" s="58">
        <f t="shared" si="13"/>
        <v>5.5</v>
      </c>
    </row>
    <row r="34" spans="1:37" x14ac:dyDescent="0.2">
      <c r="B34" t="s">
        <v>176</v>
      </c>
      <c r="C34" s="27" t="str" cm="1">
        <f t="array" ref="C34">IFERROR(INDEX(Lineups!E:E,MATCH(B$27&amp;B34,Lineups!A:A&amp;Lineups!B:B,0)),"")</f>
        <v>Ja'Marr Chase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14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14</v>
      </c>
      <c r="M34">
        <f>IFERROR(INDEX('Weekly Stats_NEW'!L:L,MATCH(INDEX(data!$N:$N,MATCH($C34,data!$M:$M,0)),'Weekly Stats_NEW'!$B:$B,0)),"")</f>
        <v>177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14</v>
      </c>
      <c r="Z34" s="58">
        <f t="shared" si="13"/>
        <v>12.64</v>
      </c>
    </row>
    <row r="35" spans="1:37" x14ac:dyDescent="0.2">
      <c r="B35" t="s">
        <v>177</v>
      </c>
      <c r="C35" s="27" t="str" cm="1">
        <f t="array" ref="C35">IFERROR(INDEX(Lineups!E:E,MATCH(B$27&amp;B35,Lineups!A:A&amp;Lineups!B:B,0)),"")</f>
        <v>Tyreek Hill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6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10</v>
      </c>
      <c r="M35">
        <f>IFERROR(INDEX('Weekly Stats_NEW'!L:L,MATCH(INDEX(data!$N:$N,MATCH($C35,data!$M:$M,0)),'Weekly Stats_NEW'!$B:$B,0)),"")</f>
        <v>115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6</v>
      </c>
      <c r="Z35" s="58">
        <f t="shared" si="13"/>
        <v>11.5</v>
      </c>
    </row>
    <row r="36" spans="1:37" x14ac:dyDescent="0.2">
      <c r="B36" t="s">
        <v>178</v>
      </c>
      <c r="C36" s="27" t="str" cm="1">
        <f t="array" ref="C36">IFERROR(INDEX(Lineups!E:E,MATCH(B$27&amp;B36,Lineups!A:A&amp;Lineups!B:B,0)),"")</f>
        <v>Nick Westbrook-Ikhine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19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19</v>
      </c>
    </row>
    <row r="37" spans="1:37" ht="13.5" thickBot="1" x14ac:dyDescent="0.25">
      <c r="B37" t="s">
        <v>182</v>
      </c>
      <c r="C37" s="27" t="str" cm="1">
        <f t="array" ref="C37">IFERROR(INDEX(Lineups!E:E,MATCH(B$27&amp;B37,Lineups!A:A&amp;Lineups!B:B,0)),"")</f>
        <v>Cameron Dicker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5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44</v>
      </c>
      <c r="E38" s="49">
        <f t="shared" ref="E38:W38" si="15">SUM(E29:E37)</f>
        <v>55</v>
      </c>
      <c r="F38" s="49">
        <f t="shared" si="15"/>
        <v>558</v>
      </c>
      <c r="G38" s="49">
        <f t="shared" si="15"/>
        <v>3</v>
      </c>
      <c r="H38" s="49">
        <f t="shared" si="15"/>
        <v>0</v>
      </c>
      <c r="I38" s="49">
        <f t="shared" si="15"/>
        <v>57</v>
      </c>
      <c r="J38" s="49">
        <f t="shared" si="15"/>
        <v>243</v>
      </c>
      <c r="K38" s="49">
        <f t="shared" si="15"/>
        <v>1</v>
      </c>
      <c r="L38" s="49">
        <f t="shared" si="15"/>
        <v>34</v>
      </c>
      <c r="M38" s="49">
        <f t="shared" si="15"/>
        <v>376</v>
      </c>
      <c r="N38" s="49">
        <f t="shared" si="15"/>
        <v>4</v>
      </c>
      <c r="O38" s="49">
        <f t="shared" si="15"/>
        <v>0</v>
      </c>
      <c r="P38" s="49">
        <f t="shared" si="15"/>
        <v>0</v>
      </c>
      <c r="Q38" s="49">
        <f t="shared" si="15"/>
        <v>1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5</v>
      </c>
      <c r="W38" s="49">
        <f t="shared" si="15"/>
        <v>0</v>
      </c>
      <c r="X38" s="57">
        <f>IFERROR(ROUND(D38/E38,3),0)</f>
        <v>0.8</v>
      </c>
      <c r="Y38" s="59">
        <f>IFERROR(ROUND(J38/I38,2),0)</f>
        <v>4.26</v>
      </c>
      <c r="Z38" s="59">
        <f>IFERROR(ROUND(M38/L38,2),0)</f>
        <v>11.06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183</v>
      </c>
      <c r="C40" s="27" t="str" cm="1">
        <f t="array" ref="C40">IFERROR(INDEX(Lineups!E:E,MATCH(B$27&amp;B40,Lineups!A:A&amp;Lineups!B:B,0)),"")</f>
        <v>Bengals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322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184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186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187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190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191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192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196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197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198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201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202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184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186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187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190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191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192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196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197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198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201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202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184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166</v>
      </c>
      <c r="C4" s="27" t="str" cm="1">
        <f t="array" ref="C4">IFERROR(INDEX(Lineups!E:E,MATCH(B$2&amp;B4,Lineups!A:A&amp;Lineups!B:B,0)),"")</f>
        <v>Matthew Stafford</v>
      </c>
      <c r="D4">
        <f>IFERROR(INDEX('Weekly Stats_NEW'!C:C,MATCH(INDEX(data!$N:$N,MATCH($C4,data!$M:$M,0)),'Weekly Stats_NEW'!$B:$B,0)),"")</f>
        <v>23</v>
      </c>
      <c r="E4">
        <f>IFERROR(INDEX('Weekly Stats_NEW'!D:D,MATCH(INDEX(data!$N:$N,MATCH($C4,data!$M:$M,0)),'Weekly Stats_NEW'!$B:$B,0)),"")</f>
        <v>30</v>
      </c>
      <c r="F4">
        <f>IFERROR(INDEX('Weekly Stats_NEW'!E:E,MATCH(INDEX(data!$N:$N,MATCH($C4,data!$M:$M,0)),'Weekly Stats_NEW'!$B:$B,0)),"")</f>
        <v>320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0.76700000000000002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167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22</v>
      </c>
      <c r="E5">
        <f>IFERROR(INDEX('Weekly Stats_NEW'!D:D,MATCH(INDEX(data!$N:$N,MATCH($C5,data!$M:$M,0)),'Weekly Stats_NEW'!$B:$B,0)),"")</f>
        <v>37</v>
      </c>
      <c r="F5">
        <f>IFERROR(INDEX('Weekly Stats_NEW'!E:E,MATCH(INDEX(data!$N:$N,MATCH($C5,data!$M:$M,0)),'Weekly Stats_NEW'!$B:$B,0)),"")</f>
        <v>342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10</v>
      </c>
      <c r="J5">
        <f>IFERROR(INDEX('Weekly Stats_NEW'!I:I,MATCH(INDEX(data!$N:$N,MATCH($C5,data!$M:$M,0)),'Weekly Stats_NEW'!$B:$B,0)),"")</f>
        <v>82</v>
      </c>
      <c r="K5">
        <f>IFERROR(INDEX('Weekly Stats_NEW'!J:J,MATCH(INDEX(data!$N:$N,MATCH($C5,data!$M:$M,0)),'Weekly Stats_NEW'!$B:$B,0)),"")</f>
        <v>3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0.59499999999999997</v>
      </c>
      <c r="Y5" s="58">
        <f t="shared" ref="Y5:Y12" si="2">IFERROR(ROUND(J5/I5,2),"")</f>
        <v>8.1999999999999993</v>
      </c>
      <c r="Z5" s="58" t="str">
        <f t="shared" ref="Z5:Z12" si="3">IFERROR(ROUND(M5/L5,2),"")</f>
        <v/>
      </c>
    </row>
    <row r="6" spans="1:37" x14ac:dyDescent="0.2">
      <c r="B6" t="s">
        <v>170</v>
      </c>
      <c r="C6" s="27" t="str" cm="1">
        <f t="array" ref="C6">IFERROR(INDEX(Lineups!E:E,MATCH(B$2&amp;B6,Lineups!A:A&amp;Lineups!B:B,0)),"")</f>
        <v>Saquon Barkley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20</v>
      </c>
      <c r="J6">
        <f>IFERROR(INDEX('Weekly Stats_NEW'!I:I,MATCH(INDEX(data!$N:$N,MATCH($C6,data!$M:$M,0)),'Weekly Stats_NEW'!$B:$B,0)),"")</f>
        <v>124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1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6.2</v>
      </c>
      <c r="Z6" s="58" t="str">
        <f t="shared" si="3"/>
        <v/>
      </c>
    </row>
    <row r="7" spans="1:37" x14ac:dyDescent="0.2">
      <c r="B7" t="s">
        <v>171</v>
      </c>
      <c r="C7" s="27" t="str" cm="1">
        <f t="array" ref="C7">IFERROR(INDEX(Lineups!E:E,MATCH(B$2&amp;B7,Lineups!A:A&amp;Lineups!B:B,0)),"")</f>
        <v>Tyrone Tracy Jr.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45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38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2.81</v>
      </c>
      <c r="Z7" s="58">
        <f t="shared" si="3"/>
        <v>7.6</v>
      </c>
    </row>
    <row r="8" spans="1:37" x14ac:dyDescent="0.2">
      <c r="B8" t="s">
        <v>172</v>
      </c>
      <c r="C8" s="27" t="str" cm="1">
        <f t="array" ref="C8">IFERROR(INDEX(Lineups!E:E,MATCH(B$2&amp;B8,Lineups!A:A&amp;Lineups!B:B,0)),"")</f>
        <v>Travis Etienne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4</v>
      </c>
      <c r="J8">
        <f>IFERROR(INDEX('Weekly Stats_NEW'!I:I,MATCH(INDEX(data!$N:$N,MATCH($C8,data!$M:$M,0)),'Weekly Stats_NEW'!$B:$B,0)),"")</f>
        <v>20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50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</v>
      </c>
      <c r="Z8" s="58">
        <f t="shared" si="3"/>
        <v>12.5</v>
      </c>
    </row>
    <row r="9" spans="1:37" x14ac:dyDescent="0.2">
      <c r="B9" t="s">
        <v>176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132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18.86</v>
      </c>
    </row>
    <row r="10" spans="1:37" x14ac:dyDescent="0.2">
      <c r="B10" t="s">
        <v>177</v>
      </c>
      <c r="C10" s="27" t="str" cm="1">
        <f t="array" ref="C10">IFERROR(INDEX(Lineups!E:E,MATCH(B$2&amp;B10,Lineups!A:A&amp;Lineups!B:B,0)),"")</f>
        <v>George Pickens</v>
      </c>
      <c r="D10" t="str">
        <f>IFERROR(INDEX('Weekly Stats_NEW'!C:C,MATCH(INDEX(data!$N:$N,MATCH($C10,data!$M:$M,0)),'Weekly Stats_NEW'!$B:$B,0)),"")</f>
        <v/>
      </c>
      <c r="E10" t="str">
        <f>IFERROR(INDEX('Weekly Stats_NEW'!D:D,MATCH(INDEX(data!$N:$N,MATCH($C10,data!$M:$M,0)),'Weekly Stats_NEW'!$B:$B,0)),"")</f>
        <v/>
      </c>
      <c r="F10" t="str">
        <f>IFERROR(INDEX('Weekly Stats_NEW'!E:E,MATCH(INDEX(data!$N:$N,MATCH($C10,data!$M:$M,0)),'Weekly Stats_NEW'!$B:$B,0)),"")</f>
        <v/>
      </c>
      <c r="G10" t="str">
        <f>IFERROR(INDEX('Weekly Stats_NEW'!F:F,MATCH(INDEX(data!$N:$N,MATCH($C10,data!$M:$M,0)),'Weekly Stats_NEW'!$B:$B,0)),"")</f>
        <v/>
      </c>
      <c r="H10" t="str">
        <f>IFERROR(INDEX('Weekly Stats_NEW'!G:G,MATCH(INDEX(data!$N:$N,MATCH($C10,data!$M:$M,0)),'Weekly Stats_NEW'!$B:$B,0)),"")</f>
        <v/>
      </c>
      <c r="I10" t="str">
        <f>IFERROR(INDEX('Weekly Stats_NEW'!H:H,MATCH(INDEX(data!$N:$N,MATCH($C10,data!$M:$M,0)),'Weekly Stats_NEW'!$B:$B,0)),"")</f>
        <v/>
      </c>
      <c r="J10" t="str">
        <f>IFERROR(INDEX('Weekly Stats_NEW'!I:I,MATCH(INDEX(data!$N:$N,MATCH($C10,data!$M:$M,0)),'Weekly Stats_NEW'!$B:$B,0)),"")</f>
        <v/>
      </c>
      <c r="K10" t="str">
        <f>IFERROR(INDEX('Weekly Stats_NEW'!J:J,MATCH(INDEX(data!$N:$N,MATCH($C10,data!$M:$M,0)),'Weekly Stats_NEW'!$B:$B,0)),"")</f>
        <v/>
      </c>
      <c r="L10" t="str">
        <f>IFERROR(INDEX('Weekly Stats_NEW'!K:K,MATCH(INDEX(data!$N:$N,MATCH($C10,data!$M:$M,0)),'Weekly Stats_NEW'!$B:$B,0)),"")</f>
        <v/>
      </c>
      <c r="M10" t="str">
        <f>IFERROR(INDEX('Weekly Stats_NEW'!L:L,MATCH(INDEX(data!$N:$N,MATCH($C10,data!$M:$M,0)),'Weekly Stats_NEW'!$B:$B,0)),"")</f>
        <v/>
      </c>
      <c r="N10" t="str">
        <f>IFERROR(INDEX('Weekly Stats_NEW'!M:M,MATCH(INDEX(data!$N:$N,MATCH($C10,data!$M:$M,0)),'Weekly Stats_NEW'!$B:$B,0)),"")</f>
        <v/>
      </c>
      <c r="O10" t="str">
        <f>IFERROR(INDEX('Weekly Stats_NEW'!N:N,MATCH(INDEX(data!$N:$N,MATCH($C10,data!$M:$M,0)),'Weekly Stats_NEW'!$B:$B,0)),"")</f>
        <v/>
      </c>
      <c r="P10" t="str">
        <f>IFERROR(INDEX('Weekly Stats_NEW'!O:O,MATCH(INDEX(data!$N:$N,MATCH($C10,data!$M:$M,0)),'Weekly Stats_NEW'!$B:$B,0)),"")</f>
        <v/>
      </c>
      <c r="Q10" t="str">
        <f>IFERROR(INDEX('Weekly Stats_NEW'!P:P,MATCH(INDEX(data!$N:$N,MATCH($C10,data!$M:$M,0)),'Weekly Stats_NEW'!$B:$B,0)),"")</f>
        <v/>
      </c>
      <c r="R10" t="str">
        <f>IFERROR(INDEX('Weekly Stats_NEW'!Q:Q,MATCH(INDEX(data!$N:$N,MATCH($C10,data!$M:$M,0)),'Weekly Stats_NEW'!$B:$B,0)),"")</f>
        <v/>
      </c>
      <c r="S10" t="str">
        <f>IFERROR(INDEX('Weekly Stats_NEW'!R:R,MATCH(INDEX(data!$N:$N,MATCH($C10,data!$M:$M,0)),'Weekly Stats_NEW'!$B:$B,0)),"")</f>
        <v/>
      </c>
      <c r="T10" t="str">
        <f>IFERROR(INDEX('Weekly Stats_NEW'!S:S,MATCH(INDEX(data!$N:$N,MATCH($C10,data!$M:$M,0)),'Weekly Stats_NEW'!$B:$B,0)),"")</f>
        <v/>
      </c>
      <c r="U10" t="str">
        <f>IFERROR(INDEX('Weekly Stats_NEW'!T:T,MATCH(INDEX(data!$N:$N,MATCH($C10,data!$M:$M,0)),'Weekly Stats_NEW'!$B:$B,0)),"")</f>
        <v/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 t="str">
        <f t="shared" si="3"/>
        <v/>
      </c>
    </row>
    <row r="11" spans="1:37" x14ac:dyDescent="0.2">
      <c r="B11" t="s">
        <v>178</v>
      </c>
      <c r="C11" s="27" t="str" cm="1">
        <f t="array" ref="C11">IFERROR(INDEX(Lineups!E:E,MATCH(B$2&amp;B11,Lineups!A:A&amp;Lineups!B:B,0)),"")</f>
        <v>Xavier Legette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39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19.5</v>
      </c>
    </row>
    <row r="12" spans="1:37" ht="13.5" thickBot="1" x14ac:dyDescent="0.25">
      <c r="B12" t="s">
        <v>182</v>
      </c>
      <c r="C12" s="27" t="str" cm="1">
        <f t="array" ref="C12">IFERROR(INDEX(Lineups!E:E,MATCH(B$2&amp;B12,Lineups!A:A&amp;Lineups!B:B,0)),"")</f>
        <v>Jake Bates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10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45</v>
      </c>
      <c r="E13" s="49">
        <f t="shared" ref="E13:W13" si="5">SUM(E4:E12)</f>
        <v>67</v>
      </c>
      <c r="F13" s="49">
        <f t="shared" si="5"/>
        <v>662</v>
      </c>
      <c r="G13" s="49">
        <f t="shared" si="5"/>
        <v>5</v>
      </c>
      <c r="H13" s="49">
        <f t="shared" si="5"/>
        <v>0</v>
      </c>
      <c r="I13" s="49">
        <f t="shared" si="5"/>
        <v>50</v>
      </c>
      <c r="J13" s="49">
        <f t="shared" si="5"/>
        <v>271</v>
      </c>
      <c r="K13" s="49">
        <f t="shared" si="5"/>
        <v>4</v>
      </c>
      <c r="L13" s="49">
        <f t="shared" si="5"/>
        <v>18</v>
      </c>
      <c r="M13" s="49">
        <f t="shared" si="5"/>
        <v>259</v>
      </c>
      <c r="N13" s="49">
        <f t="shared" si="5"/>
        <v>2</v>
      </c>
      <c r="O13" s="49">
        <f t="shared" si="5"/>
        <v>0</v>
      </c>
      <c r="P13" s="49">
        <f t="shared" si="5"/>
        <v>1</v>
      </c>
      <c r="Q13" s="49">
        <f t="shared" si="5"/>
        <v>2</v>
      </c>
      <c r="R13" s="49">
        <f t="shared" si="5"/>
        <v>1</v>
      </c>
      <c r="S13" s="49">
        <f t="shared" si="5"/>
        <v>1</v>
      </c>
      <c r="T13" s="49">
        <f t="shared" si="5"/>
        <v>0</v>
      </c>
      <c r="U13" s="49">
        <f t="shared" si="5"/>
        <v>4</v>
      </c>
      <c r="V13" s="49">
        <f t="shared" si="5"/>
        <v>10</v>
      </c>
      <c r="W13" s="49">
        <f t="shared" si="5"/>
        <v>0</v>
      </c>
      <c r="X13" s="57">
        <f>IFERROR(ROUND(D13/E13,3),0)</f>
        <v>0.67200000000000004</v>
      </c>
      <c r="Y13" s="59">
        <f>IFERROR(ROUND(J13/I13,2),0)</f>
        <v>5.42</v>
      </c>
      <c r="Z13" s="59">
        <f>IFERROR(ROUND(M13/L13,2),0)</f>
        <v>14.39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183</v>
      </c>
      <c r="C15" s="27" t="str" cm="1">
        <f t="array" ref="C15">IFERROR(INDEX(Lineups!E:E,MATCH(B$2&amp;B15,Lineups!A:A&amp;Lineups!B:B,0)),"")</f>
        <v>Vikings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496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21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184</v>
      </c>
      <c r="C17" s="51" t="str" cm="1">
        <f t="array" ref="C17">IFERROR(INDEX(Lineups!E:E,MATCH(B$2&amp;B17,Lineups!A:A&amp;Lineups!B:B,0)),"")</f>
        <v>Kevin O'Connell</v>
      </c>
      <c r="D17" s="50">
        <f>IFERROR(INDEX('Weekly Stats_NEW'!BS:BS,MATCH(C17,'Weekly Stats_NEW'!AB:AB,0))-INDEX('Weekly Stats_NEW'!BT:BT,MATCH(C17,'Weekly Stats_NEW'!AB:AB,0)),"")</f>
        <v>21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8</v>
      </c>
      <c r="F20" s="7">
        <f t="shared" si="6"/>
        <v>6</v>
      </c>
      <c r="G20" s="7">
        <f t="shared" si="6"/>
        <v>0</v>
      </c>
      <c r="H20" s="7">
        <f t="shared" si="6"/>
        <v>9</v>
      </c>
      <c r="I20" s="7">
        <f t="shared" si="6"/>
        <v>8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1</v>
      </c>
      <c r="T20" s="7">
        <f t="shared" si="7"/>
        <v>2</v>
      </c>
      <c r="U20" s="7">
        <f t="shared" si="7"/>
        <v>0</v>
      </c>
      <c r="V20" s="7">
        <f t="shared" si="7"/>
        <v>-8</v>
      </c>
      <c r="W20" s="7">
        <f t="shared" si="7"/>
        <v>-3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37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37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2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6</v>
      </c>
      <c r="L25" s="7">
        <f t="shared" si="9"/>
        <v>6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166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21</v>
      </c>
      <c r="E29">
        <f>IFERROR(INDEX('Weekly Stats_NEW'!D:D,MATCH(INDEX(data!$N:$N,MATCH($C29,data!$M:$M,0)),'Weekly Stats_NEW'!$B:$B,0)),"")</f>
        <v>30</v>
      </c>
      <c r="F29">
        <f>IFERROR(INDEX('Weekly Stats_NEW'!E:E,MATCH(INDEX(data!$N:$N,MATCH($C29,data!$M:$M,0)),'Weekly Stats_NEW'!$B:$B,0)),"")</f>
        <v>213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12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</v>
      </c>
      <c r="Y29" s="58">
        <f>IFERROR(ROUND(J29/I29,2),"")</f>
        <v>3</v>
      </c>
      <c r="Z29" s="58" t="str">
        <f>IFERROR(ROUND(M29/L29,2),"")</f>
        <v/>
      </c>
    </row>
    <row r="30" spans="1:32" x14ac:dyDescent="0.2">
      <c r="B30" t="s">
        <v>167</v>
      </c>
      <c r="C30" s="27" t="str" cm="1">
        <f t="array" ref="C30">IFERROR(INDEX(Lineups!E:E,MATCH(B$27&amp;B30,Lineups!A:A&amp;Lineups!B:B,0)),"")</f>
        <v>Will Levis</v>
      </c>
      <c r="D30">
        <f>IFERROR(INDEX('Weekly Stats_NEW'!C:C,MATCH(INDEX(data!$N:$N,MATCH($C30,data!$M:$M,0)),'Weekly Stats_NEW'!$B:$B,0)),"")</f>
        <v>19</v>
      </c>
      <c r="E30">
        <f>IFERROR(INDEX('Weekly Stats_NEW'!D:D,MATCH(INDEX(data!$N:$N,MATCH($C30,data!$M:$M,0)),'Weekly Stats_NEW'!$B:$B,0)),"")</f>
        <v>32</v>
      </c>
      <c r="F30">
        <f>IFERROR(INDEX('Weekly Stats_NEW'!E:E,MATCH(INDEX(data!$N:$N,MATCH($C30,data!$M:$M,0)),'Weekly Stats_NEW'!$B:$B,0)),"")</f>
        <v>168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0.59399999999999997</v>
      </c>
      <c r="Y30" s="58">
        <f t="shared" ref="Y30:Y37" si="12">IFERROR(ROUND(J30/I30,2),"")</f>
        <v>3</v>
      </c>
      <c r="Z30" s="58" t="str">
        <f t="shared" ref="Z30:Z37" si="13">IFERROR(ROUND(M30/L30,2),"")</f>
        <v/>
      </c>
    </row>
    <row r="31" spans="1:32" x14ac:dyDescent="0.2">
      <c r="B31" t="s">
        <v>170</v>
      </c>
      <c r="C31" s="27" t="str" cm="1">
        <f t="array" ref="C31">IFERROR(INDEX(Lineups!E:E,MATCH(B$27&amp;B31,Lineups!A:A&amp;Lineups!B:B,0)),"")</f>
        <v>James Conner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18</v>
      </c>
      <c r="J31">
        <f>IFERROR(INDEX('Weekly Stats_NEW'!I:I,MATCH(INDEX(data!$N:$N,MATCH($C31,data!$M:$M,0)),'Weekly Stats_NEW'!$B:$B,0)),"")</f>
        <v>90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32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</v>
      </c>
      <c r="Z31" s="58">
        <f t="shared" si="13"/>
        <v>8</v>
      </c>
    </row>
    <row r="32" spans="1:32" x14ac:dyDescent="0.2">
      <c r="B32" t="s">
        <v>171</v>
      </c>
      <c r="C32" s="27" t="str" cm="1">
        <f t="array" ref="C32">IFERROR(INDEX(Lineups!E:E,MATCH(B$27&amp;B32,Lineups!A:A&amp;Lineups!B:B,0)),"")</f>
        <v>David Montgomery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51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33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3.64</v>
      </c>
      <c r="Z32" s="58">
        <f t="shared" si="13"/>
        <v>6.6</v>
      </c>
    </row>
    <row r="33" spans="1:37" x14ac:dyDescent="0.2">
      <c r="B33" t="s">
        <v>172</v>
      </c>
      <c r="C33" s="27" t="str" cm="1">
        <f t="array" ref="C33">IFERROR(INDEX(Lineups!E:E,MATCH(B$27&amp;B33,Lineups!A:A&amp;Lineups!B:B,0)),"")</f>
        <v>Bucky Irving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4</v>
      </c>
      <c r="J33">
        <f>IFERROR(INDEX('Weekly Stats_NEW'!I:I,MATCH(INDEX(data!$N:$N,MATCH($C33,data!$M:$M,0)),'Weekly Stats_NEW'!$B:$B,0)),"")</f>
        <v>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0.75</v>
      </c>
      <c r="Z33" s="58">
        <f t="shared" si="13"/>
        <v>15</v>
      </c>
    </row>
    <row r="34" spans="1:37" x14ac:dyDescent="0.2">
      <c r="B34" t="s">
        <v>176</v>
      </c>
      <c r="C34" s="27" t="str" cm="1">
        <f t="array" ref="C34">IFERROR(INDEX(Lineups!E:E,MATCH(B$27&amp;B34,Lineups!A:A&amp;Lineups!B:B,0)),"")</f>
        <v>Tee Higgins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23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11.5</v>
      </c>
    </row>
    <row r="35" spans="1:37" x14ac:dyDescent="0.2">
      <c r="B35" t="s">
        <v>177</v>
      </c>
      <c r="C35" s="27" t="str" cm="1">
        <f t="array" ref="C35">IFERROR(INDEX(Lineups!E:E,MATCH(B$27&amp;B35,Lineups!A:A&amp;Lineups!B:B,0)),"")</f>
        <v>Puka Nacua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5</v>
      </c>
      <c r="J35">
        <f>IFERROR(INDEX('Weekly Stats_NEW'!I:I,MATCH(INDEX(data!$N:$N,MATCH($C35,data!$M:$M,0)),'Weekly Stats_NEW'!$B:$B,0)),"")</f>
        <v>16</v>
      </c>
      <c r="K35">
        <f>IFERROR(INDEX('Weekly Stats_NEW'!J:J,MATCH(INDEX(data!$N:$N,MATCH($C35,data!$M:$M,0)),'Weekly Stats_NEW'!$B:$B,0)),"")</f>
        <v>1</v>
      </c>
      <c r="L35">
        <f>IFERROR(INDEX('Weekly Stats_NEW'!K:K,MATCH(INDEX(data!$N:$N,MATCH($C35,data!$M:$M,0)),'Weekly Stats_NEW'!$B:$B,0)),"")</f>
        <v>12</v>
      </c>
      <c r="M35">
        <f>IFERROR(INDEX('Weekly Stats_NEW'!L:L,MATCH(INDEX(data!$N:$N,MATCH($C35,data!$M:$M,0)),'Weekly Stats_NEW'!$B:$B,0)),"")</f>
        <v>162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3.2</v>
      </c>
      <c r="Z35" s="58">
        <f t="shared" si="13"/>
        <v>13.5</v>
      </c>
    </row>
    <row r="36" spans="1:37" x14ac:dyDescent="0.2">
      <c r="B36" t="s">
        <v>178</v>
      </c>
      <c r="C36" s="27" t="str" cm="1">
        <f t="array" ref="C36">IFERROR(INDEX(Lineups!E:E,MATCH(B$27&amp;B36,Lineups!A:A&amp;Lineups!B:B,0)),"")</f>
        <v>DeAndre Hopkins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32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8</v>
      </c>
    </row>
    <row r="37" spans="1:37" ht="13.5" thickBot="1" x14ac:dyDescent="0.25">
      <c r="B37" t="s">
        <v>182</v>
      </c>
      <c r="C37" s="27" t="str" cm="1">
        <f t="array" ref="C37">IFERROR(INDEX(Lineups!E:E,MATCH(B$27&amp;B37,Lineups!A:A&amp;Lineups!B:B,0)),"")</f>
        <v>Chase McLaughlin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40</v>
      </c>
      <c r="E38" s="49">
        <f t="shared" ref="E38:W38" si="15">SUM(E29:E37)</f>
        <v>62</v>
      </c>
      <c r="F38" s="49">
        <f t="shared" si="15"/>
        <v>381</v>
      </c>
      <c r="G38" s="49">
        <f t="shared" si="15"/>
        <v>1</v>
      </c>
      <c r="H38" s="49">
        <f t="shared" si="15"/>
        <v>0</v>
      </c>
      <c r="I38" s="49">
        <f t="shared" si="15"/>
        <v>46</v>
      </c>
      <c r="J38" s="49">
        <f t="shared" si="15"/>
        <v>175</v>
      </c>
      <c r="K38" s="49">
        <f t="shared" si="15"/>
        <v>2</v>
      </c>
      <c r="L38" s="49">
        <f t="shared" si="15"/>
        <v>28</v>
      </c>
      <c r="M38" s="49">
        <f t="shared" si="15"/>
        <v>297</v>
      </c>
      <c r="N38" s="49">
        <f t="shared" si="15"/>
        <v>3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4</v>
      </c>
      <c r="W38" s="49">
        <f t="shared" si="15"/>
        <v>0</v>
      </c>
      <c r="X38" s="57">
        <f>IFERROR(ROUND(D38/E38,3),0)</f>
        <v>0.64500000000000002</v>
      </c>
      <c r="Y38" s="59">
        <f>IFERROR(ROUND(J38/I38,2),0)</f>
        <v>3.8</v>
      </c>
      <c r="Z38" s="59">
        <f>IFERROR(ROUND(M38/L38,2),0)</f>
        <v>10.61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183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300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184</v>
      </c>
      <c r="C42" s="51" t="str" cm="1">
        <f t="array" ref="C42">IFERROR(INDEX(Lineups!E:E,MATCH(B$27&amp;B42,Lineups!A:A&amp;Lineups!B:B,0)),"")</f>
        <v>John Harbaugh</v>
      </c>
      <c r="D42" s="50" t="str">
        <f>IFERROR(INDEX('Weekly Stats_NEW'!BS:BS,MATCH(C42,'Weekly Stats_NEW'!AB:AB,0))-INDEX('Weekly Stats_NEW'!BT:BT,MATCH(C42,'Weekly Stats_NEW'!AB:AB,0)),"")</f>
        <v/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186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187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190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191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192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196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197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198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201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202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184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186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187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190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191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192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196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197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198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201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202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184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166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21</v>
      </c>
      <c r="E4">
        <f>IFERROR(INDEX('Weekly Stats_NEW'!D:D,MATCH(INDEX(data!$N:$N,MATCH($C4,data!$M:$M,0)),'Weekly Stats_NEW'!$B:$B,0)),"")</f>
        <v>30</v>
      </c>
      <c r="F4">
        <f>IFERROR(INDEX('Weekly Stats_NEW'!E:E,MATCH(INDEX(data!$N:$N,MATCH($C4,data!$M:$M,0)),'Weekly Stats_NEW'!$B:$B,0)),"")</f>
        <v>213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12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</v>
      </c>
      <c r="Y4" s="58">
        <f>IFERROR(ROUND(J4/I4,2),"")</f>
        <v>3</v>
      </c>
      <c r="Z4" s="58" t="str">
        <f>IFERROR(ROUND(M4/L4,2),"")</f>
        <v/>
      </c>
    </row>
    <row r="5" spans="1:37" x14ac:dyDescent="0.2">
      <c r="B5" t="s">
        <v>167</v>
      </c>
      <c r="C5" s="27" t="str" cm="1">
        <f t="array" ref="C5">IFERROR(INDEX(Lineups!E:E,MATCH(B$2&amp;B5,Lineups!A:A&amp;Lineups!B:B,0)),"")</f>
        <v>Will Levis</v>
      </c>
      <c r="D5">
        <f>IFERROR(INDEX('Weekly Stats_NEW'!C:C,MATCH(INDEX(data!$N:$N,MATCH($C5,data!$M:$M,0)),'Weekly Stats_NEW'!$B:$B,0)),"")</f>
        <v>19</v>
      </c>
      <c r="E5">
        <f>IFERROR(INDEX('Weekly Stats_NEW'!D:D,MATCH(INDEX(data!$N:$N,MATCH($C5,data!$M:$M,0)),'Weekly Stats_NEW'!$B:$B,0)),"")</f>
        <v>32</v>
      </c>
      <c r="F5">
        <f>IFERROR(INDEX('Weekly Stats_NEW'!E:E,MATCH(INDEX(data!$N:$N,MATCH($C5,data!$M:$M,0)),'Weekly Stats_NEW'!$B:$B,0)),"")</f>
        <v>168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0.59399999999999997</v>
      </c>
      <c r="Y5" s="58">
        <f t="shared" ref="Y5:Y12" si="2">IFERROR(ROUND(J5/I5,2),"")</f>
        <v>3</v>
      </c>
      <c r="Z5" s="58" t="str">
        <f t="shared" ref="Z5:Z12" si="3">IFERROR(ROUND(M5/L5,2),"")</f>
        <v/>
      </c>
    </row>
    <row r="6" spans="1:37" x14ac:dyDescent="0.2">
      <c r="B6" t="s">
        <v>170</v>
      </c>
      <c r="C6" s="27" t="str" cm="1">
        <f t="array" ref="C6">IFERROR(INDEX(Lineups!E:E,MATCH(B$2&amp;B6,Lineups!A:A&amp;Lineups!B:B,0)),"")</f>
        <v>James Conner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18</v>
      </c>
      <c r="J6">
        <f>IFERROR(INDEX('Weekly Stats_NEW'!I:I,MATCH(INDEX(data!$N:$N,MATCH($C6,data!$M:$M,0)),'Weekly Stats_NEW'!$B:$B,0)),"")</f>
        <v>90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32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</v>
      </c>
      <c r="Z6" s="58">
        <f t="shared" si="3"/>
        <v>8</v>
      </c>
    </row>
    <row r="7" spans="1:37" x14ac:dyDescent="0.2">
      <c r="B7" t="s">
        <v>171</v>
      </c>
      <c r="C7" s="27" t="str" cm="1">
        <f t="array" ref="C7">IFERROR(INDEX(Lineups!E:E,MATCH(B$2&amp;B7,Lineups!A:A&amp;Lineups!B:B,0)),"")</f>
        <v>David Montgomery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51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33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3.64</v>
      </c>
      <c r="Z7" s="58">
        <f t="shared" si="3"/>
        <v>6.6</v>
      </c>
    </row>
    <row r="8" spans="1:37" x14ac:dyDescent="0.2">
      <c r="B8" t="s">
        <v>172</v>
      </c>
      <c r="C8" s="27" t="str" cm="1">
        <f t="array" ref="C8">IFERROR(INDEX(Lineups!E:E,MATCH(B$2&amp;B8,Lineups!A:A&amp;Lineups!B:B,0)),"")</f>
        <v>Bucky Irving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4</v>
      </c>
      <c r="J8">
        <f>IFERROR(INDEX('Weekly Stats_NEW'!I:I,MATCH(INDEX(data!$N:$N,MATCH($C8,data!$M:$M,0)),'Weekly Stats_NEW'!$B:$B,0)),"")</f>
        <v>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0.75</v>
      </c>
      <c r="Z8" s="58">
        <f t="shared" si="3"/>
        <v>15</v>
      </c>
    </row>
    <row r="9" spans="1:37" x14ac:dyDescent="0.2">
      <c r="B9" t="s">
        <v>176</v>
      </c>
      <c r="C9" s="27" t="str" cm="1">
        <f t="array" ref="C9">IFERROR(INDEX(Lineups!E:E,MATCH(B$2&amp;B9,Lineups!A:A&amp;Lineups!B:B,0)),"")</f>
        <v>Tee Higgins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23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11.5</v>
      </c>
    </row>
    <row r="10" spans="1:37" x14ac:dyDescent="0.2">
      <c r="B10" t="s">
        <v>177</v>
      </c>
      <c r="C10" s="27" t="str" cm="1">
        <f t="array" ref="C10">IFERROR(INDEX(Lineups!E:E,MATCH(B$2&amp;B10,Lineups!A:A&amp;Lineups!B:B,0)),"")</f>
        <v>Puka Nacua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5</v>
      </c>
      <c r="J10">
        <f>IFERROR(INDEX('Weekly Stats_NEW'!I:I,MATCH(INDEX(data!$N:$N,MATCH($C10,data!$M:$M,0)),'Weekly Stats_NEW'!$B:$B,0)),"")</f>
        <v>16</v>
      </c>
      <c r="K10">
        <f>IFERROR(INDEX('Weekly Stats_NEW'!J:J,MATCH(INDEX(data!$N:$N,MATCH($C10,data!$M:$M,0)),'Weekly Stats_NEW'!$B:$B,0)),"")</f>
        <v>1</v>
      </c>
      <c r="L10">
        <f>IFERROR(INDEX('Weekly Stats_NEW'!K:K,MATCH(INDEX(data!$N:$N,MATCH($C10,data!$M:$M,0)),'Weekly Stats_NEW'!$B:$B,0)),"")</f>
        <v>12</v>
      </c>
      <c r="M10">
        <f>IFERROR(INDEX('Weekly Stats_NEW'!L:L,MATCH(INDEX(data!$N:$N,MATCH($C10,data!$M:$M,0)),'Weekly Stats_NEW'!$B:$B,0)),"")</f>
        <v>162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3.2</v>
      </c>
      <c r="Z10" s="58">
        <f t="shared" si="3"/>
        <v>13.5</v>
      </c>
    </row>
    <row r="11" spans="1:37" x14ac:dyDescent="0.2">
      <c r="B11" t="s">
        <v>178</v>
      </c>
      <c r="C11" s="27" t="str" cm="1">
        <f t="array" ref="C11">IFERROR(INDEX(Lineups!E:E,MATCH(B$2&amp;B11,Lineups!A:A&amp;Lineups!B:B,0)),"")</f>
        <v>DeAndre Hopkins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32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8</v>
      </c>
    </row>
    <row r="12" spans="1:37" ht="13.5" thickBot="1" x14ac:dyDescent="0.25">
      <c r="B12" t="s">
        <v>182</v>
      </c>
      <c r="C12" s="27" t="str" cm="1">
        <f t="array" ref="C12">IFERROR(INDEX(Lineups!E:E,MATCH(B$2&amp;B12,Lineups!A:A&amp;Lineups!B:B,0)),"")</f>
        <v>Chase McLaughlin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40</v>
      </c>
      <c r="E13" s="49">
        <f t="shared" ref="E13:W13" si="5">SUM(E4:E12)</f>
        <v>62</v>
      </c>
      <c r="F13" s="49">
        <f t="shared" si="5"/>
        <v>381</v>
      </c>
      <c r="G13" s="49">
        <f t="shared" si="5"/>
        <v>1</v>
      </c>
      <c r="H13" s="49">
        <f t="shared" si="5"/>
        <v>0</v>
      </c>
      <c r="I13" s="49">
        <f t="shared" si="5"/>
        <v>46</v>
      </c>
      <c r="J13" s="49">
        <f t="shared" si="5"/>
        <v>175</v>
      </c>
      <c r="K13" s="49">
        <f t="shared" si="5"/>
        <v>2</v>
      </c>
      <c r="L13" s="49">
        <f t="shared" si="5"/>
        <v>28</v>
      </c>
      <c r="M13" s="49">
        <f t="shared" si="5"/>
        <v>297</v>
      </c>
      <c r="N13" s="49">
        <f t="shared" si="5"/>
        <v>3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4</v>
      </c>
      <c r="V13" s="49">
        <f t="shared" si="5"/>
        <v>4</v>
      </c>
      <c r="W13" s="49">
        <f t="shared" si="5"/>
        <v>0</v>
      </c>
      <c r="X13" s="57">
        <f>IFERROR(ROUND(D13/E13,3),0)</f>
        <v>0.64500000000000002</v>
      </c>
      <c r="Y13" s="59">
        <f>IFERROR(ROUND(J13/I13,2),0)</f>
        <v>3.8</v>
      </c>
      <c r="Z13" s="59">
        <f>IFERROR(ROUND(M13/L13,2),0)</f>
        <v>10.61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183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300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184</v>
      </c>
      <c r="C17" s="51" t="str" cm="1">
        <f t="array" ref="C17">IFERROR(INDEX(Lineups!E:E,MATCH(B$2&amp;B17,Lineups!A:A&amp;Lineups!B:B,0)),"")</f>
        <v>John Harbaugh</v>
      </c>
      <c r="D17" s="50" t="str">
        <f>IFERROR(INDEX('Weekly Stats_NEW'!BS:BS,MATCH(C17,'Weekly Stats_NEW'!AB:AB,0))-INDEX('Weekly Stats_NEW'!BT:BT,MATCH(C17,'Weekly Stats_NEW'!AB:AB,0)),"")</f>
        <v/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6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14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2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8</v>
      </c>
      <c r="F25" s="7">
        <f t="shared" si="9"/>
        <v>6</v>
      </c>
      <c r="G25" s="7">
        <f t="shared" si="9"/>
        <v>0</v>
      </c>
      <c r="H25" s="7">
        <f t="shared" si="9"/>
        <v>9</v>
      </c>
      <c r="I25" s="7">
        <f t="shared" si="9"/>
        <v>8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1</v>
      </c>
      <c r="T25" s="7">
        <f t="shared" si="9"/>
        <v>2</v>
      </c>
      <c r="U25" s="7">
        <f t="shared" si="9"/>
        <v>0</v>
      </c>
      <c r="V25" s="7">
        <f t="shared" si="9"/>
        <v>-8</v>
      </c>
      <c r="W25" s="7">
        <f t="shared" si="9"/>
        <v>-3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37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37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166</v>
      </c>
      <c r="C29" s="27" t="str" cm="1">
        <f t="array" ref="C29">IFERROR(INDEX(Lineups!E:E,MATCH(B$27&amp;B29,Lineups!A:A&amp;Lineups!B:B,0)),"")</f>
        <v>Matthew Stafford</v>
      </c>
      <c r="D29">
        <f>IFERROR(INDEX('Weekly Stats_NEW'!C:C,MATCH(INDEX(data!$N:$N,MATCH($C29,data!$M:$M,0)),'Weekly Stats_NEW'!$B:$B,0)),"")</f>
        <v>23</v>
      </c>
      <c r="E29">
        <f>IFERROR(INDEX('Weekly Stats_NEW'!D:D,MATCH(INDEX(data!$N:$N,MATCH($C29,data!$M:$M,0)),'Weekly Stats_NEW'!$B:$B,0)),"")</f>
        <v>30</v>
      </c>
      <c r="F29">
        <f>IFERROR(INDEX('Weekly Stats_NEW'!E:E,MATCH(INDEX(data!$N:$N,MATCH($C29,data!$M:$M,0)),'Weekly Stats_NEW'!$B:$B,0)),"")</f>
        <v>320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0.76700000000000002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167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22</v>
      </c>
      <c r="E30">
        <f>IFERROR(INDEX('Weekly Stats_NEW'!D:D,MATCH(INDEX(data!$N:$N,MATCH($C30,data!$M:$M,0)),'Weekly Stats_NEW'!$B:$B,0)),"")</f>
        <v>37</v>
      </c>
      <c r="F30">
        <f>IFERROR(INDEX('Weekly Stats_NEW'!E:E,MATCH(INDEX(data!$N:$N,MATCH($C30,data!$M:$M,0)),'Weekly Stats_NEW'!$B:$B,0)),"")</f>
        <v>342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10</v>
      </c>
      <c r="J30">
        <f>IFERROR(INDEX('Weekly Stats_NEW'!I:I,MATCH(INDEX(data!$N:$N,MATCH($C30,data!$M:$M,0)),'Weekly Stats_NEW'!$B:$B,0)),"")</f>
        <v>82</v>
      </c>
      <c r="K30">
        <f>IFERROR(INDEX('Weekly Stats_NEW'!J:J,MATCH(INDEX(data!$N:$N,MATCH($C30,data!$M:$M,0)),'Weekly Stats_NEW'!$B:$B,0)),"")</f>
        <v>3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0.59499999999999997</v>
      </c>
      <c r="Y30" s="58">
        <f t="shared" ref="Y30:Y37" si="12">IFERROR(ROUND(J30/I30,2),"")</f>
        <v>8.1999999999999993</v>
      </c>
      <c r="Z30" s="58" t="str">
        <f t="shared" ref="Z30:Z37" si="13">IFERROR(ROUND(M30/L30,2),"")</f>
        <v/>
      </c>
    </row>
    <row r="31" spans="1:32" x14ac:dyDescent="0.2">
      <c r="B31" t="s">
        <v>170</v>
      </c>
      <c r="C31" s="27" t="str" cm="1">
        <f t="array" ref="C31">IFERROR(INDEX(Lineups!E:E,MATCH(B$27&amp;B31,Lineups!A:A&amp;Lineups!B:B,0)),"")</f>
        <v>Saquon Barkley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20</v>
      </c>
      <c r="J31">
        <f>IFERROR(INDEX('Weekly Stats_NEW'!I:I,MATCH(INDEX(data!$N:$N,MATCH($C31,data!$M:$M,0)),'Weekly Stats_NEW'!$B:$B,0)),"")</f>
        <v>124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1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6.2</v>
      </c>
      <c r="Z31" s="58" t="str">
        <f t="shared" si="13"/>
        <v/>
      </c>
    </row>
    <row r="32" spans="1:32" x14ac:dyDescent="0.2">
      <c r="B32" t="s">
        <v>171</v>
      </c>
      <c r="C32" s="27" t="str" cm="1">
        <f t="array" ref="C32">IFERROR(INDEX(Lineups!E:E,MATCH(B$27&amp;B32,Lineups!A:A&amp;Lineups!B:B,0)),"")</f>
        <v>Tyrone Tracy Jr.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45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38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2.81</v>
      </c>
      <c r="Z32" s="58">
        <f t="shared" si="13"/>
        <v>7.6</v>
      </c>
    </row>
    <row r="33" spans="1:37" x14ac:dyDescent="0.2">
      <c r="B33" t="s">
        <v>172</v>
      </c>
      <c r="C33" s="27" t="str" cm="1">
        <f t="array" ref="C33">IFERROR(INDEX(Lineups!E:E,MATCH(B$27&amp;B33,Lineups!A:A&amp;Lineups!B:B,0)),"")</f>
        <v>Travis Etienne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4</v>
      </c>
      <c r="J33">
        <f>IFERROR(INDEX('Weekly Stats_NEW'!I:I,MATCH(INDEX(data!$N:$N,MATCH($C33,data!$M:$M,0)),'Weekly Stats_NEW'!$B:$B,0)),"")</f>
        <v>20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50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</v>
      </c>
      <c r="Z33" s="58">
        <f t="shared" si="13"/>
        <v>12.5</v>
      </c>
    </row>
    <row r="34" spans="1:37" x14ac:dyDescent="0.2">
      <c r="B34" t="s">
        <v>176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132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18.86</v>
      </c>
    </row>
    <row r="35" spans="1:37" x14ac:dyDescent="0.2">
      <c r="B35" t="s">
        <v>177</v>
      </c>
      <c r="C35" s="27" t="str" cm="1">
        <f t="array" ref="C35">IFERROR(INDEX(Lineups!E:E,MATCH(B$27&amp;B35,Lineups!A:A&amp;Lineups!B:B,0)),"")</f>
        <v>George Pickens</v>
      </c>
      <c r="D35" t="str">
        <f>IFERROR(INDEX('Weekly Stats_NEW'!C:C,MATCH(INDEX(data!$N:$N,MATCH($C35,data!$M:$M,0)),'Weekly Stats_NEW'!$B:$B,0)),"")</f>
        <v/>
      </c>
      <c r="E35" t="str">
        <f>IFERROR(INDEX('Weekly Stats_NEW'!D:D,MATCH(INDEX(data!$N:$N,MATCH($C35,data!$M:$M,0)),'Weekly Stats_NEW'!$B:$B,0)),"")</f>
        <v/>
      </c>
      <c r="F35" t="str">
        <f>IFERROR(INDEX('Weekly Stats_NEW'!E:E,MATCH(INDEX(data!$N:$N,MATCH($C35,data!$M:$M,0)),'Weekly Stats_NEW'!$B:$B,0)),"")</f>
        <v/>
      </c>
      <c r="G35" t="str">
        <f>IFERROR(INDEX('Weekly Stats_NEW'!F:F,MATCH(INDEX(data!$N:$N,MATCH($C35,data!$M:$M,0)),'Weekly Stats_NEW'!$B:$B,0)),"")</f>
        <v/>
      </c>
      <c r="H35" t="str">
        <f>IFERROR(INDEX('Weekly Stats_NEW'!G:G,MATCH(INDEX(data!$N:$N,MATCH($C35,data!$M:$M,0)),'Weekly Stats_NEW'!$B:$B,0)),"")</f>
        <v/>
      </c>
      <c r="I35" t="str">
        <f>IFERROR(INDEX('Weekly Stats_NEW'!H:H,MATCH(INDEX(data!$N:$N,MATCH($C35,data!$M:$M,0)),'Weekly Stats_NEW'!$B:$B,0)),"")</f>
        <v/>
      </c>
      <c r="J35" t="str">
        <f>IFERROR(INDEX('Weekly Stats_NEW'!I:I,MATCH(INDEX(data!$N:$N,MATCH($C35,data!$M:$M,0)),'Weekly Stats_NEW'!$B:$B,0)),"")</f>
        <v/>
      </c>
      <c r="K35" t="str">
        <f>IFERROR(INDEX('Weekly Stats_NEW'!J:J,MATCH(INDEX(data!$N:$N,MATCH($C35,data!$M:$M,0)),'Weekly Stats_NEW'!$B:$B,0)),"")</f>
        <v/>
      </c>
      <c r="L35" t="str">
        <f>IFERROR(INDEX('Weekly Stats_NEW'!K:K,MATCH(INDEX(data!$N:$N,MATCH($C35,data!$M:$M,0)),'Weekly Stats_NEW'!$B:$B,0)),"")</f>
        <v/>
      </c>
      <c r="M35" t="str">
        <f>IFERROR(INDEX('Weekly Stats_NEW'!L:L,MATCH(INDEX(data!$N:$N,MATCH($C35,data!$M:$M,0)),'Weekly Stats_NEW'!$B:$B,0)),"")</f>
        <v/>
      </c>
      <c r="N35" t="str">
        <f>IFERROR(INDEX('Weekly Stats_NEW'!M:M,MATCH(INDEX(data!$N:$N,MATCH($C35,data!$M:$M,0)),'Weekly Stats_NEW'!$B:$B,0)),"")</f>
        <v/>
      </c>
      <c r="O35" t="str">
        <f>IFERROR(INDEX('Weekly Stats_NEW'!N:N,MATCH(INDEX(data!$N:$N,MATCH($C35,data!$M:$M,0)),'Weekly Stats_NEW'!$B:$B,0)),"")</f>
        <v/>
      </c>
      <c r="P35" t="str">
        <f>IFERROR(INDEX('Weekly Stats_NEW'!O:O,MATCH(INDEX(data!$N:$N,MATCH($C35,data!$M:$M,0)),'Weekly Stats_NEW'!$B:$B,0)),"")</f>
        <v/>
      </c>
      <c r="Q35" t="str">
        <f>IFERROR(INDEX('Weekly Stats_NEW'!P:P,MATCH(INDEX(data!$N:$N,MATCH($C35,data!$M:$M,0)),'Weekly Stats_NEW'!$B:$B,0)),"")</f>
        <v/>
      </c>
      <c r="R35" t="str">
        <f>IFERROR(INDEX('Weekly Stats_NEW'!Q:Q,MATCH(INDEX(data!$N:$N,MATCH($C35,data!$M:$M,0)),'Weekly Stats_NEW'!$B:$B,0)),"")</f>
        <v/>
      </c>
      <c r="S35" t="str">
        <f>IFERROR(INDEX('Weekly Stats_NEW'!R:R,MATCH(INDEX(data!$N:$N,MATCH($C35,data!$M:$M,0)),'Weekly Stats_NEW'!$B:$B,0)),"")</f>
        <v/>
      </c>
      <c r="T35" t="str">
        <f>IFERROR(INDEX('Weekly Stats_NEW'!S:S,MATCH(INDEX(data!$N:$N,MATCH($C35,data!$M:$M,0)),'Weekly Stats_NEW'!$B:$B,0)),"")</f>
        <v/>
      </c>
      <c r="U35" t="str">
        <f>IFERROR(INDEX('Weekly Stats_NEW'!T:T,MATCH(INDEX(data!$N:$N,MATCH($C35,data!$M:$M,0)),'Weekly Stats_NEW'!$B:$B,0)),"")</f>
        <v/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 t="str">
        <f t="shared" si="13"/>
        <v/>
      </c>
    </row>
    <row r="36" spans="1:37" x14ac:dyDescent="0.2">
      <c r="B36" t="s">
        <v>178</v>
      </c>
      <c r="C36" s="27" t="str" cm="1">
        <f t="array" ref="C36">IFERROR(INDEX(Lineups!E:E,MATCH(B$27&amp;B36,Lineups!A:A&amp;Lineups!B:B,0)),"")</f>
        <v>Xavier Legette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39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19.5</v>
      </c>
    </row>
    <row r="37" spans="1:37" ht="13.5" thickBot="1" x14ac:dyDescent="0.25">
      <c r="B37" t="s">
        <v>182</v>
      </c>
      <c r="C37" s="27" t="str" cm="1">
        <f t="array" ref="C37">IFERROR(INDEX(Lineups!E:E,MATCH(B$27&amp;B37,Lineups!A:A&amp;Lineups!B:B,0)),"")</f>
        <v>Jake Bates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10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45</v>
      </c>
      <c r="E38" s="49">
        <f t="shared" ref="E38:W38" si="15">SUM(E29:E37)</f>
        <v>67</v>
      </c>
      <c r="F38" s="49">
        <f t="shared" si="15"/>
        <v>662</v>
      </c>
      <c r="G38" s="49">
        <f t="shared" si="15"/>
        <v>5</v>
      </c>
      <c r="H38" s="49">
        <f t="shared" si="15"/>
        <v>0</v>
      </c>
      <c r="I38" s="49">
        <f t="shared" si="15"/>
        <v>50</v>
      </c>
      <c r="J38" s="49">
        <f t="shared" si="15"/>
        <v>271</v>
      </c>
      <c r="K38" s="49">
        <f t="shared" si="15"/>
        <v>4</v>
      </c>
      <c r="L38" s="49">
        <f t="shared" si="15"/>
        <v>18</v>
      </c>
      <c r="M38" s="49">
        <f t="shared" si="15"/>
        <v>259</v>
      </c>
      <c r="N38" s="49">
        <f t="shared" si="15"/>
        <v>2</v>
      </c>
      <c r="O38" s="49">
        <f t="shared" si="15"/>
        <v>0</v>
      </c>
      <c r="P38" s="49">
        <f t="shared" si="15"/>
        <v>1</v>
      </c>
      <c r="Q38" s="49">
        <f t="shared" si="15"/>
        <v>2</v>
      </c>
      <c r="R38" s="49">
        <f t="shared" si="15"/>
        <v>1</v>
      </c>
      <c r="S38" s="49">
        <f t="shared" si="15"/>
        <v>1</v>
      </c>
      <c r="T38" s="49">
        <f t="shared" si="15"/>
        <v>0</v>
      </c>
      <c r="U38" s="49">
        <f t="shared" si="15"/>
        <v>4</v>
      </c>
      <c r="V38" s="49">
        <f t="shared" si="15"/>
        <v>10</v>
      </c>
      <c r="W38" s="49">
        <f t="shared" si="15"/>
        <v>0</v>
      </c>
      <c r="X38" s="57">
        <f>IFERROR(ROUND(D38/E38,3),0)</f>
        <v>0.67200000000000004</v>
      </c>
      <c r="Y38" s="59">
        <f>IFERROR(ROUND(J38/I38,2),0)</f>
        <v>5.42</v>
      </c>
      <c r="Z38" s="59">
        <f>IFERROR(ROUND(M38/L38,2),0)</f>
        <v>14.39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183</v>
      </c>
      <c r="C40" s="27" t="str" cm="1">
        <f t="array" ref="C40">IFERROR(INDEX(Lineups!E:E,MATCH(B$27&amp;B40,Lineups!A:A&amp;Lineups!B:B,0)),"")</f>
        <v>Vikings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496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21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184</v>
      </c>
      <c r="C42" s="51" t="str" cm="1">
        <f t="array" ref="C42">IFERROR(INDEX(Lineups!E:E,MATCH(B$27&amp;B42,Lineups!A:A&amp;Lineups!B:B,0)),"")</f>
        <v>Kevin O'Connell</v>
      </c>
      <c r="D42" s="50">
        <f>IFERROR(INDEX('Weekly Stats_NEW'!BS:BS,MATCH(C42,'Weekly Stats_NEW'!AB:AB,0))-INDEX('Weekly Stats_NEW'!BT:BT,MATCH(C42,'Weekly Stats_NEW'!AB:AB,0)),"")</f>
        <v>21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186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187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190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191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192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196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197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198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201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202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184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186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187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190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191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192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196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197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198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201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202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184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Sheet1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2024-12-11T06:30:22Z</dcterms:modified>
</cp:coreProperties>
</file>