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D53D63A4-8CED-4F42-A4E9-434032B52ED9}" xr6:coauthVersionLast="47" xr6:coauthVersionMax="47" xr10:uidLastSave="{00000000-0000-0000-0000-000000000000}"/>
  <bookViews>
    <workbookView xWindow="-120" yWindow="-120" windowWidth="29040" windowHeight="15840" tabRatio="876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</sheets>
  <definedNames>
    <definedName name="_xlnm._FilterDatabase" localSheetId="1" hidden="1">Lineups!$A$1:$E$1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3" i="28" l="1"/>
  <c r="K32" i="28"/>
  <c r="K31" i="28"/>
  <c r="K30" i="28"/>
  <c r="K29" i="28"/>
  <c r="K28" i="28"/>
  <c r="K27" i="28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K2" i="28"/>
  <c r="B375" i="28"/>
  <c r="B376" i="28" s="1"/>
  <c r="B377" i="28" s="1"/>
  <c r="A33" i="28" l="1"/>
  <c r="A32" i="28"/>
  <c r="B46" i="28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B73" i="28" s="1"/>
  <c r="B74" i="28" s="1"/>
  <c r="B75" i="28" s="1"/>
  <c r="B76" i="28" s="1"/>
  <c r="B77" i="28" s="1"/>
  <c r="C4" i="35" l="1" a="1"/>
  <c r="C4" i="35" s="1"/>
  <c r="B2" i="35"/>
  <c r="B90" i="28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B315" i="28" s="1"/>
  <c r="B316" i="28" s="1"/>
  <c r="B317" i="28" s="1"/>
  <c r="B318" i="28" s="1"/>
  <c r="B319" i="28" s="1"/>
  <c r="B320" i="28" s="1"/>
  <c r="B321" i="28" s="1"/>
  <c r="B322" i="28" s="1"/>
  <c r="B323" i="28" s="1"/>
  <c r="B324" i="28" s="1"/>
  <c r="B325" i="28" s="1"/>
  <c r="B326" i="28" s="1"/>
  <c r="B327" i="28" s="1"/>
  <c r="B328" i="28" s="1"/>
  <c r="B329" i="28" s="1"/>
  <c r="B330" i="28" s="1"/>
  <c r="B331" i="28" s="1"/>
  <c r="B332" i="28" s="1"/>
  <c r="B333" i="28" s="1"/>
  <c r="B334" i="28" s="1"/>
  <c r="B335" i="28" s="1"/>
  <c r="B336" i="28" s="1"/>
  <c r="B337" i="28" s="1"/>
  <c r="B338" i="28" s="1"/>
  <c r="B339" i="28" s="1"/>
  <c r="B340" i="28" s="1"/>
  <c r="B341" i="28" s="1"/>
  <c r="B342" i="28" s="1"/>
  <c r="B343" i="28" s="1"/>
  <c r="B344" i="28" s="1"/>
  <c r="B345" i="28" s="1"/>
  <c r="B346" i="28" s="1"/>
  <c r="B347" i="28" s="1"/>
  <c r="B348" i="28" s="1"/>
  <c r="B349" i="28" s="1"/>
  <c r="B350" i="28" s="1"/>
  <c r="B351" i="28" s="1"/>
  <c r="B352" i="28" s="1"/>
  <c r="B353" i="28" s="1"/>
  <c r="B354" i="28" s="1"/>
  <c r="B355" i="28" s="1"/>
  <c r="B356" i="28" s="1"/>
  <c r="B357" i="28" s="1"/>
  <c r="B358" i="28" s="1"/>
  <c r="B359" i="28" s="1"/>
  <c r="B360" i="28" s="1"/>
  <c r="B361" i="28" s="1"/>
  <c r="B362" i="28" s="1"/>
  <c r="B363" i="28" s="1"/>
  <c r="B364" i="28" s="1"/>
  <c r="B365" i="28" s="1"/>
  <c r="B366" i="28" s="1"/>
  <c r="B367" i="28" s="1"/>
  <c r="B368" i="28" s="1"/>
  <c r="B369" i="28" s="1"/>
  <c r="B370" i="28" s="1"/>
  <c r="B371" i="28" s="1"/>
  <c r="B372" i="28" s="1"/>
  <c r="B373" i="28" s="1"/>
  <c r="B374" i="28" s="1"/>
  <c r="B89" i="28"/>
  <c r="C3" i="29"/>
  <c r="C5" i="29"/>
  <c r="C6" i="29"/>
  <c r="C7" i="29"/>
  <c r="C11" i="29"/>
  <c r="C12" i="29"/>
  <c r="C13" i="29"/>
  <c r="C17" i="29"/>
  <c r="C18" i="29"/>
  <c r="C19" i="29"/>
  <c r="C23" i="29"/>
  <c r="C24" i="29"/>
  <c r="C25" i="29"/>
  <c r="C29" i="29"/>
  <c r="C30" i="29"/>
  <c r="C31" i="29"/>
  <c r="C35" i="29"/>
  <c r="C36" i="29"/>
  <c r="C37" i="29"/>
  <c r="C41" i="29"/>
  <c r="C42" i="29"/>
  <c r="C43" i="29"/>
  <c r="C47" i="29"/>
  <c r="C48" i="29"/>
  <c r="C49" i="29"/>
  <c r="C53" i="29"/>
  <c r="C54" i="29"/>
  <c r="C55" i="29"/>
  <c r="C58" i="29"/>
  <c r="C63" i="29"/>
  <c r="C62" i="29"/>
  <c r="C67" i="29"/>
  <c r="C68" i="29"/>
  <c r="C73" i="29"/>
  <c r="C74" i="29"/>
  <c r="C79" i="29"/>
  <c r="C80" i="29"/>
  <c r="C85" i="29"/>
  <c r="C86" i="29"/>
  <c r="C91" i="29"/>
  <c r="C92" i="29"/>
  <c r="C97" i="29"/>
  <c r="C98" i="29"/>
  <c r="C103" i="29"/>
  <c r="C104" i="29"/>
  <c r="C109" i="29"/>
  <c r="C110" i="29"/>
  <c r="C115" i="29"/>
  <c r="C116" i="29"/>
  <c r="C126" i="29"/>
  <c r="C122" i="29"/>
  <c r="C123" i="29"/>
  <c r="C124" i="29"/>
  <c r="C125" i="29"/>
  <c r="C127" i="29"/>
  <c r="C128" i="29"/>
  <c r="C129" i="29"/>
  <c r="C130" i="29"/>
  <c r="C131" i="29"/>
  <c r="C133" i="29"/>
  <c r="C134" i="29"/>
  <c r="C135" i="29"/>
  <c r="C136" i="29"/>
  <c r="C137" i="29"/>
  <c r="C139" i="29"/>
  <c r="C140" i="29"/>
  <c r="C141" i="29"/>
  <c r="C142" i="29"/>
  <c r="C143" i="29"/>
  <c r="C145" i="29"/>
  <c r="C146" i="29"/>
  <c r="C147" i="29"/>
  <c r="C148" i="29"/>
  <c r="C149" i="29"/>
  <c r="C151" i="29"/>
  <c r="C152" i="29"/>
  <c r="C153" i="29"/>
  <c r="C154" i="29"/>
  <c r="C155" i="29"/>
  <c r="C157" i="29"/>
  <c r="C158" i="29"/>
  <c r="C159" i="29"/>
  <c r="C160" i="29"/>
  <c r="C161" i="29"/>
  <c r="C163" i="29"/>
  <c r="C164" i="29"/>
  <c r="C165" i="29"/>
  <c r="C166" i="29"/>
  <c r="C167" i="29"/>
  <c r="C169" i="29"/>
  <c r="C170" i="29"/>
  <c r="C171" i="29"/>
  <c r="C172" i="29"/>
  <c r="C173" i="29"/>
  <c r="C175" i="29"/>
  <c r="C176" i="29"/>
  <c r="C177" i="29"/>
  <c r="C178" i="29"/>
  <c r="C185" i="29"/>
  <c r="C187" i="29"/>
  <c r="C191" i="29"/>
  <c r="C192" i="29"/>
  <c r="C193" i="29"/>
  <c r="C196" i="29"/>
  <c r="C197" i="29"/>
  <c r="C198" i="29"/>
  <c r="C199" i="29"/>
  <c r="C203" i="29"/>
  <c r="C208" i="29"/>
  <c r="C209" i="29"/>
  <c r="C210" i="29"/>
  <c r="C211" i="29"/>
  <c r="C214" i="29"/>
  <c r="C215" i="29"/>
  <c r="C216" i="29"/>
  <c r="C217" i="29"/>
  <c r="C221" i="29"/>
  <c r="C226" i="29"/>
  <c r="C227" i="29"/>
  <c r="C228" i="29"/>
  <c r="C229" i="29"/>
  <c r="C232" i="29"/>
  <c r="C233" i="29"/>
  <c r="C234" i="29"/>
  <c r="C235" i="29"/>
  <c r="C242" i="29"/>
  <c r="C246" i="29"/>
  <c r="C247" i="29"/>
  <c r="C248" i="29"/>
  <c r="C249" i="29"/>
  <c r="C252" i="29"/>
  <c r="C253" i="29"/>
  <c r="C254" i="29"/>
  <c r="C255" i="29"/>
  <c r="C259" i="29"/>
  <c r="C264" i="29"/>
  <c r="C265" i="29"/>
  <c r="C266" i="29"/>
  <c r="C267" i="29"/>
  <c r="C270" i="29"/>
  <c r="C271" i="29"/>
  <c r="C272" i="29"/>
  <c r="C273" i="29"/>
  <c r="C277" i="29"/>
  <c r="C282" i="29"/>
  <c r="C283" i="29"/>
  <c r="C284" i="29"/>
  <c r="C285" i="29"/>
  <c r="C288" i="29"/>
  <c r="C289" i="29"/>
  <c r="C290" i="29"/>
  <c r="C291" i="29"/>
  <c r="C295" i="29"/>
  <c r="C306" i="29"/>
  <c r="C302" i="29"/>
  <c r="C303" i="29"/>
  <c r="C304" i="29"/>
  <c r="C305" i="29"/>
  <c r="C307" i="29"/>
  <c r="C308" i="29"/>
  <c r="C309" i="29"/>
  <c r="C310" i="29"/>
  <c r="C311" i="29"/>
  <c r="C313" i="29"/>
  <c r="C314" i="29"/>
  <c r="C315" i="29"/>
  <c r="C316" i="29"/>
  <c r="C317" i="29"/>
  <c r="C319" i="29"/>
  <c r="C320" i="29"/>
  <c r="C321" i="29"/>
  <c r="C322" i="29"/>
  <c r="C323" i="29"/>
  <c r="C325" i="29"/>
  <c r="C326" i="29"/>
  <c r="C327" i="29"/>
  <c r="C328" i="29"/>
  <c r="C329" i="29"/>
  <c r="C331" i="29"/>
  <c r="C332" i="29"/>
  <c r="C333" i="29"/>
  <c r="C334" i="29"/>
  <c r="C335" i="29"/>
  <c r="C337" i="29"/>
  <c r="C338" i="29"/>
  <c r="C339" i="29"/>
  <c r="C340" i="29"/>
  <c r="C341" i="29"/>
  <c r="C343" i="29"/>
  <c r="C344" i="29"/>
  <c r="C345" i="29"/>
  <c r="C346" i="29"/>
  <c r="C347" i="29"/>
  <c r="C349" i="29"/>
  <c r="C350" i="29"/>
  <c r="C351" i="29"/>
  <c r="C352" i="29"/>
  <c r="C353" i="29"/>
  <c r="C355" i="29"/>
  <c r="C356" i="29"/>
  <c r="C357" i="29"/>
  <c r="C358" i="29"/>
  <c r="C363" i="29"/>
  <c r="C366" i="29"/>
  <c r="C369" i="29"/>
  <c r="C376" i="29"/>
  <c r="C381" i="29"/>
  <c r="C383" i="29"/>
  <c r="C390" i="29"/>
  <c r="C395" i="29"/>
  <c r="C396" i="29"/>
  <c r="C405" i="29"/>
  <c r="C407" i="29"/>
  <c r="C412" i="29"/>
  <c r="C417" i="29"/>
  <c r="C423" i="29"/>
  <c r="C425" i="29"/>
  <c r="C426" i="29"/>
  <c r="C427" i="29"/>
  <c r="C428" i="29"/>
  <c r="C431" i="29"/>
  <c r="C434" i="29"/>
  <c r="C435" i="29"/>
  <c r="C437" i="29"/>
  <c r="C438" i="29"/>
  <c r="C439" i="29"/>
  <c r="C444" i="29"/>
  <c r="C445" i="29"/>
  <c r="C446" i="29"/>
  <c r="C447" i="29"/>
  <c r="C449" i="29"/>
  <c r="C450" i="29"/>
  <c r="C453" i="29"/>
  <c r="C455" i="29"/>
  <c r="C456" i="29"/>
  <c r="C457" i="29"/>
  <c r="C458" i="29"/>
  <c r="C459" i="29"/>
  <c r="C462" i="29"/>
  <c r="C464" i="29"/>
  <c r="C465" i="29"/>
  <c r="C467" i="29"/>
  <c r="C468" i="29"/>
  <c r="C469" i="29"/>
  <c r="C470" i="29"/>
  <c r="C471" i="29"/>
  <c r="C475" i="29"/>
  <c r="C476" i="29"/>
  <c r="C477" i="29"/>
  <c r="C482" i="29"/>
  <c r="C529" i="29"/>
  <c r="C568" i="29"/>
  <c r="C542" i="29"/>
  <c r="C543" i="29"/>
  <c r="C546" i="29"/>
  <c r="C547" i="29"/>
  <c r="C548" i="29"/>
  <c r="C549" i="29"/>
  <c r="C552" i="29"/>
  <c r="C553" i="29"/>
  <c r="C554" i="29"/>
  <c r="C555" i="29"/>
  <c r="C558" i="29"/>
  <c r="C559" i="29"/>
  <c r="C560" i="29"/>
  <c r="C561" i="29"/>
  <c r="C564" i="29"/>
  <c r="C565" i="29"/>
  <c r="C566" i="29"/>
  <c r="C567" i="29"/>
  <c r="C570" i="29"/>
  <c r="C571" i="29"/>
  <c r="C572" i="29"/>
  <c r="C573" i="29"/>
  <c r="C576" i="29"/>
  <c r="C577" i="29"/>
  <c r="C578" i="29"/>
  <c r="C579" i="29"/>
  <c r="C582" i="29"/>
  <c r="C583" i="29"/>
  <c r="C584" i="29"/>
  <c r="C585" i="29"/>
  <c r="C588" i="29"/>
  <c r="C589" i="29"/>
  <c r="C590" i="29"/>
  <c r="C591" i="29"/>
  <c r="C594" i="29"/>
  <c r="C595" i="29"/>
  <c r="C596" i="29"/>
  <c r="C597" i="29"/>
  <c r="A31" i="28"/>
  <c r="A30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27" i="44"/>
  <c r="B27" i="44" s="1"/>
  <c r="A27" i="43"/>
  <c r="B27" i="43" s="1"/>
  <c r="A27" i="42"/>
  <c r="B27" i="42" s="1"/>
  <c r="A27" i="41"/>
  <c r="B27" i="41" s="1"/>
  <c r="A27" i="40"/>
  <c r="B27" i="40" s="1"/>
  <c r="A27" i="39"/>
  <c r="B27" i="39" s="1"/>
  <c r="A27" i="38"/>
  <c r="B27" i="38" s="1"/>
  <c r="A27" i="37"/>
  <c r="B27" i="37" s="1"/>
  <c r="A27" i="36"/>
  <c r="B27" i="36" s="1"/>
  <c r="A27" i="35"/>
  <c r="B27" i="35" s="1"/>
  <c r="W72" i="44"/>
  <c r="R70" i="44"/>
  <c r="W47" i="44"/>
  <c r="A46" i="44"/>
  <c r="B46" i="44" s="1"/>
  <c r="W28" i="44"/>
  <c r="R26" i="44"/>
  <c r="W3" i="44"/>
  <c r="B2" i="44"/>
  <c r="W72" i="43"/>
  <c r="R70" i="43"/>
  <c r="W47" i="43"/>
  <c r="A46" i="43"/>
  <c r="B46" i="43" s="1"/>
  <c r="W28" i="43"/>
  <c r="R26" i="43"/>
  <c r="W3" i="43"/>
  <c r="B2" i="43"/>
  <c r="W72" i="42"/>
  <c r="R70" i="42"/>
  <c r="W47" i="42"/>
  <c r="A46" i="42"/>
  <c r="B46" i="42" s="1"/>
  <c r="W28" i="42"/>
  <c r="R26" i="42"/>
  <c r="W3" i="42"/>
  <c r="B2" i="42"/>
  <c r="W72" i="41"/>
  <c r="R70" i="41"/>
  <c r="W47" i="41"/>
  <c r="A46" i="41"/>
  <c r="B46" i="41" s="1"/>
  <c r="W28" i="41"/>
  <c r="R26" i="41"/>
  <c r="W3" i="41"/>
  <c r="B2" i="41"/>
  <c r="W72" i="40"/>
  <c r="R70" i="40"/>
  <c r="W47" i="40"/>
  <c r="A46" i="40"/>
  <c r="B46" i="40" s="1"/>
  <c r="W28" i="40"/>
  <c r="R26" i="40"/>
  <c r="W3" i="40"/>
  <c r="B2" i="40"/>
  <c r="W72" i="39"/>
  <c r="R70" i="39"/>
  <c r="W47" i="39"/>
  <c r="A46" i="39"/>
  <c r="B46" i="39" s="1"/>
  <c r="W28" i="39"/>
  <c r="R26" i="39"/>
  <c r="W3" i="39"/>
  <c r="B2" i="39"/>
  <c r="W72" i="38"/>
  <c r="R70" i="38"/>
  <c r="W47" i="38"/>
  <c r="A46" i="38"/>
  <c r="A71" i="38" s="1"/>
  <c r="B71" i="38" s="1"/>
  <c r="W28" i="38"/>
  <c r="R26" i="38"/>
  <c r="W3" i="38"/>
  <c r="B2" i="38"/>
  <c r="W72" i="37"/>
  <c r="R70" i="37"/>
  <c r="W47" i="37"/>
  <c r="A46" i="37"/>
  <c r="A71" i="37" s="1"/>
  <c r="B71" i="37" s="1"/>
  <c r="W28" i="37"/>
  <c r="R26" i="37"/>
  <c r="W3" i="37"/>
  <c r="B2" i="37"/>
  <c r="W72" i="36"/>
  <c r="R70" i="36"/>
  <c r="W47" i="36"/>
  <c r="A46" i="36"/>
  <c r="A71" i="36" s="1"/>
  <c r="B71" i="36" s="1"/>
  <c r="W28" i="36"/>
  <c r="R26" i="36"/>
  <c r="W3" i="36"/>
  <c r="B2" i="36"/>
  <c r="A46" i="35"/>
  <c r="B46" i="35" s="1"/>
  <c r="W72" i="35"/>
  <c r="R70" i="35"/>
  <c r="W47" i="35"/>
  <c r="C535" i="29" l="1"/>
  <c r="C512" i="29"/>
  <c r="C502" i="29"/>
  <c r="C491" i="29"/>
  <c r="C415" i="29"/>
  <c r="C406" i="29"/>
  <c r="C382" i="29"/>
  <c r="C367" i="29"/>
  <c r="C486" i="29"/>
  <c r="C492" i="29"/>
  <c r="C498" i="29"/>
  <c r="C504" i="29"/>
  <c r="C510" i="29"/>
  <c r="C516" i="29"/>
  <c r="C522" i="29"/>
  <c r="C501" i="29"/>
  <c r="C490" i="29"/>
  <c r="C414" i="29"/>
  <c r="C403" i="29"/>
  <c r="C394" i="29"/>
  <c r="C379" i="29"/>
  <c r="C365" i="29"/>
  <c r="C511" i="29"/>
  <c r="C533" i="29"/>
  <c r="C527" i="29"/>
  <c r="C519" i="29"/>
  <c r="C509" i="29"/>
  <c r="C500" i="29"/>
  <c r="C393" i="29"/>
  <c r="C378" i="29"/>
  <c r="C364" i="29"/>
  <c r="C518" i="29"/>
  <c r="C499" i="29"/>
  <c r="C489" i="29"/>
  <c r="C413" i="29"/>
  <c r="C402" i="29"/>
  <c r="C391" i="29"/>
  <c r="C377" i="29"/>
  <c r="C493" i="29"/>
  <c r="C538" i="29"/>
  <c r="C517" i="29"/>
  <c r="C508" i="29"/>
  <c r="C497" i="29"/>
  <c r="C362" i="29"/>
  <c r="C368" i="29"/>
  <c r="C374" i="29"/>
  <c r="C380" i="29"/>
  <c r="C386" i="29"/>
  <c r="C392" i="29"/>
  <c r="C398" i="29"/>
  <c r="C404" i="29"/>
  <c r="C410" i="29"/>
  <c r="C416" i="29"/>
  <c r="C534" i="29"/>
  <c r="C488" i="29"/>
  <c r="C389" i="29"/>
  <c r="C593" i="29"/>
  <c r="C587" i="29"/>
  <c r="C581" i="29"/>
  <c r="C575" i="29"/>
  <c r="C569" i="29"/>
  <c r="C563" i="29"/>
  <c r="C557" i="29"/>
  <c r="C551" i="29"/>
  <c r="C545" i="29"/>
  <c r="C537" i="29"/>
  <c r="C531" i="29"/>
  <c r="C525" i="29"/>
  <c r="C515" i="29"/>
  <c r="C507" i="29"/>
  <c r="C496" i="29"/>
  <c r="C485" i="29"/>
  <c r="C474" i="29"/>
  <c r="C443" i="29"/>
  <c r="C433" i="29"/>
  <c r="C422" i="29"/>
  <c r="C409" i="29"/>
  <c r="C400" i="29"/>
  <c r="C388" i="29"/>
  <c r="C373" i="29"/>
  <c r="C297" i="29"/>
  <c r="C279" i="29"/>
  <c r="C261" i="29"/>
  <c r="C243" i="29"/>
  <c r="C223" i="29"/>
  <c r="C205" i="29"/>
  <c r="C186" i="29"/>
  <c r="C528" i="29"/>
  <c r="C526" i="29"/>
  <c r="C487" i="29"/>
  <c r="C411" i="29"/>
  <c r="C401" i="29"/>
  <c r="C375" i="29"/>
  <c r="C524" i="29"/>
  <c r="C506" i="29"/>
  <c r="C473" i="29"/>
  <c r="C463" i="29"/>
  <c r="C452" i="29"/>
  <c r="C441" i="29"/>
  <c r="C432" i="29"/>
  <c r="C399" i="29"/>
  <c r="C387" i="29"/>
  <c r="C372" i="29"/>
  <c r="C296" i="29"/>
  <c r="C278" i="29"/>
  <c r="C260" i="29"/>
  <c r="C222" i="29"/>
  <c r="C204" i="29"/>
  <c r="C483" i="29"/>
  <c r="C520" i="29"/>
  <c r="C532" i="29"/>
  <c r="C598" i="29"/>
  <c r="C592" i="29"/>
  <c r="C580" i="29"/>
  <c r="C574" i="29"/>
  <c r="C562" i="29"/>
  <c r="C556" i="29"/>
  <c r="C550" i="29"/>
  <c r="C544" i="29"/>
  <c r="C536" i="29"/>
  <c r="C523" i="29"/>
  <c r="C514" i="29"/>
  <c r="C505" i="29"/>
  <c r="C495" i="29"/>
  <c r="C484" i="29"/>
  <c r="C424" i="29"/>
  <c r="C430" i="29"/>
  <c r="C436" i="29"/>
  <c r="C442" i="29"/>
  <c r="C448" i="29"/>
  <c r="C454" i="29"/>
  <c r="C460" i="29"/>
  <c r="C466" i="29"/>
  <c r="C472" i="29"/>
  <c r="C478" i="29"/>
  <c r="C408" i="29"/>
  <c r="C397" i="29"/>
  <c r="C385" i="29"/>
  <c r="C371" i="29"/>
  <c r="C244" i="29"/>
  <c r="C250" i="29"/>
  <c r="C256" i="29"/>
  <c r="C262" i="29"/>
  <c r="C268" i="29"/>
  <c r="C274" i="29"/>
  <c r="C280" i="29"/>
  <c r="C286" i="29"/>
  <c r="C292" i="29"/>
  <c r="C298" i="29"/>
  <c r="C245" i="29"/>
  <c r="C251" i="29"/>
  <c r="C257" i="29"/>
  <c r="C263" i="29"/>
  <c r="C269" i="29"/>
  <c r="C275" i="29"/>
  <c r="C281" i="29"/>
  <c r="C287" i="29"/>
  <c r="C293" i="29"/>
  <c r="C182" i="29"/>
  <c r="C188" i="29"/>
  <c r="C194" i="29"/>
  <c r="C200" i="29"/>
  <c r="C206" i="29"/>
  <c r="C212" i="29"/>
  <c r="C218" i="29"/>
  <c r="C224" i="29"/>
  <c r="C230" i="29"/>
  <c r="C236" i="29"/>
  <c r="C183" i="29"/>
  <c r="C189" i="29"/>
  <c r="C195" i="29"/>
  <c r="C201" i="29"/>
  <c r="C207" i="29"/>
  <c r="C213" i="29"/>
  <c r="C219" i="29"/>
  <c r="C225" i="29"/>
  <c r="C231" i="29"/>
  <c r="C237" i="29"/>
  <c r="C184" i="29"/>
  <c r="C190" i="29"/>
  <c r="C513" i="29"/>
  <c r="C586" i="29"/>
  <c r="C530" i="29"/>
  <c r="C503" i="29"/>
  <c r="C494" i="29"/>
  <c r="C461" i="29"/>
  <c r="C451" i="29"/>
  <c r="C440" i="29"/>
  <c r="C429" i="29"/>
  <c r="C418" i="29"/>
  <c r="C384" i="29"/>
  <c r="C370" i="29"/>
  <c r="C294" i="29"/>
  <c r="C276" i="29"/>
  <c r="C258" i="29"/>
  <c r="C238" i="29"/>
  <c r="C220" i="29"/>
  <c r="C202" i="29"/>
  <c r="C521" i="29"/>
  <c r="C114" i="29"/>
  <c r="C108" i="29"/>
  <c r="C102" i="29"/>
  <c r="C96" i="29"/>
  <c r="C90" i="29"/>
  <c r="C84" i="29"/>
  <c r="C78" i="29"/>
  <c r="C72" i="29"/>
  <c r="C66" i="29"/>
  <c r="C52" i="29"/>
  <c r="C46" i="29"/>
  <c r="C40" i="29"/>
  <c r="C34" i="29"/>
  <c r="C28" i="29"/>
  <c r="C22" i="29"/>
  <c r="C16" i="29"/>
  <c r="C10" i="29"/>
  <c r="C4" i="29"/>
  <c r="C113" i="29"/>
  <c r="C107" i="29"/>
  <c r="C101" i="29"/>
  <c r="C95" i="29"/>
  <c r="C89" i="29"/>
  <c r="C83" i="29"/>
  <c r="C77" i="29"/>
  <c r="C71" i="29"/>
  <c r="C65" i="29"/>
  <c r="C57" i="29"/>
  <c r="C51" i="29"/>
  <c r="C45" i="29"/>
  <c r="C39" i="29"/>
  <c r="C33" i="29"/>
  <c r="C27" i="29"/>
  <c r="C21" i="29"/>
  <c r="C15" i="29"/>
  <c r="C9" i="29"/>
  <c r="C354" i="29"/>
  <c r="C348" i="29"/>
  <c r="C342" i="29"/>
  <c r="C336" i="29"/>
  <c r="C330" i="29"/>
  <c r="C324" i="29"/>
  <c r="C318" i="29"/>
  <c r="C312" i="29"/>
  <c r="C174" i="29"/>
  <c r="C168" i="29"/>
  <c r="C162" i="29"/>
  <c r="C156" i="29"/>
  <c r="C150" i="29"/>
  <c r="C144" i="29"/>
  <c r="C138" i="29"/>
  <c r="C132" i="29"/>
  <c r="C118" i="29"/>
  <c r="C112" i="29"/>
  <c r="C106" i="29"/>
  <c r="C100" i="29"/>
  <c r="C94" i="29"/>
  <c r="C88" i="29"/>
  <c r="C82" i="29"/>
  <c r="C76" i="29"/>
  <c r="C70" i="29"/>
  <c r="C64" i="29"/>
  <c r="C56" i="29"/>
  <c r="C50" i="29"/>
  <c r="C44" i="29"/>
  <c r="C38" i="29"/>
  <c r="C32" i="29"/>
  <c r="C26" i="29"/>
  <c r="C20" i="29"/>
  <c r="C14" i="29"/>
  <c r="C8" i="29"/>
  <c r="C2" i="29"/>
  <c r="C117" i="29"/>
  <c r="C111" i="29"/>
  <c r="C105" i="29"/>
  <c r="C99" i="29"/>
  <c r="C93" i="29"/>
  <c r="C87" i="29"/>
  <c r="C81" i="29"/>
  <c r="C75" i="29"/>
  <c r="C69" i="29"/>
  <c r="A71" i="39"/>
  <c r="B71" i="39" s="1"/>
  <c r="A71" i="40"/>
  <c r="B71" i="40" s="1"/>
  <c r="A71" i="41"/>
  <c r="B71" i="41" s="1"/>
  <c r="A71" i="42"/>
  <c r="B71" i="42" s="1"/>
  <c r="A71" i="43"/>
  <c r="B71" i="43" s="1"/>
  <c r="A71" i="44"/>
  <c r="B71" i="44" s="1"/>
  <c r="B46" i="36"/>
  <c r="B46" i="37"/>
  <c r="B46" i="38"/>
  <c r="A71" i="35"/>
  <c r="B71" i="35" s="1"/>
  <c r="W28" i="35" l="1"/>
  <c r="R26" i="35"/>
  <c r="W3" i="35"/>
  <c r="C48" i="43" l="1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C37" i="37" a="1"/>
  <c r="C37" i="37" s="1"/>
  <c r="D37" i="37" s="1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C36" i="37" a="1"/>
  <c r="C36" i="37" s="1"/>
  <c r="D36" i="37" s="1"/>
  <c r="C9" i="44" a="1"/>
  <c r="C9" i="44" s="1"/>
  <c r="D9" i="44" s="1"/>
  <c r="C73" i="40" a="1"/>
  <c r="C73" i="40" s="1"/>
  <c r="D73" i="40" s="1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C79" i="40" a="1"/>
  <c r="C79" i="40" s="1"/>
  <c r="D79" i="40" s="1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C78" i="40" a="1"/>
  <c r="C78" i="40" s="1"/>
  <c r="D78" i="40" s="1"/>
  <c r="C5" i="41" a="1"/>
  <c r="C5" i="41" s="1"/>
  <c r="D5" i="41" s="1"/>
  <c r="C15" i="37" a="1"/>
  <c r="C15" i="37" s="1"/>
  <c r="D15" i="37" s="1"/>
  <c r="C84" i="43" a="1"/>
  <c r="C84" i="43" s="1"/>
  <c r="D84" i="43" s="1"/>
  <c r="C30" i="37" a="1"/>
  <c r="C30" i="37" s="1"/>
  <c r="D30" i="37" s="1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C31" i="37" a="1"/>
  <c r="C31" i="37" s="1"/>
  <c r="D31" i="37" s="1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C34" i="37" a="1"/>
  <c r="C34" i="37" s="1"/>
  <c r="D34" i="37" s="1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C77" i="40" a="1"/>
  <c r="C77" i="40" s="1"/>
  <c r="D77" i="40" s="1"/>
  <c r="C40" i="44" a="1"/>
  <c r="C40" i="44" s="1"/>
  <c r="D40" i="44" s="1"/>
  <c r="C80" i="40" a="1"/>
  <c r="C80" i="40" s="1"/>
  <c r="D80" i="40" s="1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C75" i="40" a="1"/>
  <c r="C75" i="40" s="1"/>
  <c r="D75" i="40" s="1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C81" i="40" a="1"/>
  <c r="C81" i="40" s="1"/>
  <c r="D81" i="40" s="1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C76" i="40" a="1"/>
  <c r="C76" i="40" s="1"/>
  <c r="D76" i="40" s="1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C74" i="40" a="1"/>
  <c r="C74" i="40" s="1"/>
  <c r="D74" i="40" s="1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C35" i="37" a="1"/>
  <c r="C35" i="37" s="1"/>
  <c r="D35" i="37" s="1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C33" i="37" a="1"/>
  <c r="C33" i="37" s="1"/>
  <c r="D33" i="37" s="1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C29" i="37" a="1"/>
  <c r="C29" i="37" s="1"/>
  <c r="D29" i="37" s="1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C32" i="37" a="1"/>
  <c r="C32" i="37" s="1"/>
  <c r="D32" i="37" s="1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D38" i="41" l="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Y11" i="39" s="1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V77" i="36" s="1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Y5" i="36" s="1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Y30" i="38" s="1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Z76" i="41" s="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Z75" i="39" l="1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E21" i="40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T8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Q82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O66" i="37" l="1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G22" i="36"/>
  <c r="G20" i="36" s="1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K21" i="36" l="1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M68" i="35"/>
  <c r="J67" i="39"/>
  <c r="J68" i="39"/>
  <c r="J65" i="44"/>
  <c r="J66" i="44"/>
  <c r="I64" i="38"/>
  <c r="M23" i="41"/>
  <c r="M24" i="41"/>
  <c r="U64" i="36"/>
  <c r="U69" i="35"/>
  <c r="L20" i="38"/>
  <c r="K20" i="36" l="1"/>
  <c r="M23" i="36"/>
  <c r="M25" i="36" s="1"/>
  <c r="Q21" i="36"/>
  <c r="Q20" i="36" s="1"/>
  <c r="M67" i="35"/>
  <c r="M69" i="35" s="1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D20" i="36" l="1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AB69" i="35" s="1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AB20" i="36" l="1"/>
  <c r="AC25" i="36" s="1"/>
  <c r="AB64" i="37"/>
  <c r="AC25" i="44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64" i="35"/>
  <c r="AC20" i="44"/>
  <c r="AC20" i="35"/>
  <c r="AC69" i="43"/>
  <c r="AC64" i="43"/>
  <c r="AC69" i="40"/>
  <c r="AC20" i="39"/>
  <c r="AC25" i="37"/>
  <c r="AC20" i="40"/>
  <c r="AC25" i="40"/>
  <c r="AD25" i="40" s="1"/>
  <c r="AC69" i="35"/>
  <c r="AC69" i="41"/>
  <c r="AC64" i="44"/>
  <c r="AC20" i="37"/>
  <c r="AC69" i="38"/>
  <c r="AC25" i="41"/>
  <c r="AC20" i="41"/>
  <c r="AC69" i="44"/>
  <c r="AC69" i="36"/>
  <c r="AC25" i="35"/>
  <c r="AC64" i="36"/>
  <c r="AC64" i="38"/>
  <c r="AD25" i="44" l="1"/>
  <c r="AD20" i="42"/>
  <c r="AD20" i="40"/>
  <c r="AE20" i="40" s="1"/>
  <c r="AD20" i="35"/>
  <c r="AD20" i="44"/>
  <c r="AE20" i="44" s="1"/>
  <c r="AD20" i="38"/>
  <c r="AD20" i="39"/>
  <c r="AD25" i="38"/>
  <c r="AE25" i="38" s="1"/>
  <c r="AD25" i="35"/>
  <c r="AD20" i="41"/>
  <c r="AD25" i="42"/>
  <c r="AD25" i="41"/>
  <c r="AD25" i="39"/>
  <c r="AE25" i="39" s="1"/>
  <c r="AD69" i="41"/>
  <c r="AD69" i="36"/>
  <c r="AD69" i="42"/>
  <c r="AD64" i="35"/>
  <c r="AD69" i="39"/>
  <c r="AD69" i="38"/>
  <c r="AD69" i="44"/>
  <c r="AC20" i="36"/>
  <c r="AD64" i="38"/>
  <c r="AD69" i="35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AE20" i="38" l="1"/>
  <c r="AF25" i="38" s="1"/>
  <c r="AE25" i="37"/>
  <c r="AE25" i="35"/>
  <c r="AE20" i="37"/>
  <c r="AE25" i="43"/>
  <c r="AE25" i="44"/>
  <c r="AF20" i="44" s="1"/>
  <c r="AE25" i="40"/>
  <c r="AF25" i="40" s="1"/>
  <c r="AF25" i="44"/>
  <c r="AE20" i="35"/>
  <c r="AE20" i="39"/>
  <c r="AF20" i="39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35"/>
  <c r="AE69" i="44"/>
  <c r="AE64" i="35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AF21" i="44" l="1"/>
  <c r="AF20" i="37"/>
  <c r="AF20" i="38"/>
  <c r="AF24" i="38" s="1"/>
  <c r="AF20" i="40"/>
  <c r="AF21" i="40" s="1"/>
  <c r="AF20" i="35"/>
  <c r="AE20" i="36"/>
  <c r="AF24" i="44"/>
  <c r="AF25" i="37"/>
  <c r="AF64" i="41"/>
  <c r="AF25" i="41"/>
  <c r="AF20" i="43"/>
  <c r="AF25" i="35"/>
  <c r="AE25" i="36"/>
  <c r="AF25" i="42"/>
  <c r="AF25" i="39"/>
  <c r="AF24" i="39" s="1"/>
  <c r="AF20" i="42"/>
  <c r="AF25" i="43"/>
  <c r="AF20" i="41"/>
  <c r="AF69" i="39"/>
  <c r="AF64" i="35"/>
  <c r="AF69" i="35"/>
  <c r="AE64" i="37"/>
  <c r="AF69" i="42"/>
  <c r="AF64" i="44"/>
  <c r="AF64" i="43"/>
  <c r="AF69" i="38"/>
  <c r="AF69" i="40"/>
  <c r="AF64" i="40"/>
  <c r="AF69" i="44"/>
  <c r="AF69" i="36"/>
  <c r="AF69" i="41"/>
  <c r="AE69" i="37"/>
  <c r="AF64" i="38"/>
  <c r="AF64" i="42"/>
  <c r="AF64" i="36"/>
  <c r="AF64" i="39"/>
  <c r="AF69" i="43"/>
  <c r="AF21" i="42" l="1"/>
  <c r="AF21" i="35"/>
  <c r="AF24" i="37"/>
  <c r="AF24" i="35"/>
  <c r="AF25" i="36"/>
  <c r="AF68" i="41"/>
  <c r="AF24" i="40"/>
  <c r="AF21" i="38"/>
  <c r="AF21" i="37"/>
  <c r="AF21" i="41"/>
  <c r="AF24" i="43"/>
  <c r="AF20" i="36"/>
  <c r="AF21" i="39"/>
  <c r="AF21" i="43"/>
  <c r="AF24" i="41"/>
  <c r="AF24" i="42"/>
  <c r="AF65" i="39"/>
  <c r="AF65" i="38"/>
  <c r="AF65" i="35"/>
  <c r="AF68" i="35"/>
  <c r="AF68" i="40"/>
  <c r="AF64" i="37"/>
  <c r="AF65" i="40"/>
  <c r="AF65" i="42"/>
  <c r="AF69" i="37"/>
  <c r="AF65" i="44"/>
  <c r="AF65" i="41"/>
  <c r="AF68" i="36"/>
  <c r="AF68" i="44"/>
  <c r="AF68" i="42"/>
  <c r="AF65" i="36"/>
  <c r="AF68" i="38"/>
  <c r="AF65" i="43"/>
  <c r="AF68" i="43"/>
  <c r="AF68" i="39"/>
  <c r="AF21" i="36" l="1"/>
  <c r="AF24" i="36"/>
  <c r="AF68" i="37"/>
  <c r="AF65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<sst xmlns="http://schemas.openxmlformats.org/spreadsheetml/2006/main" count="8032" uniqueCount="911">
  <si>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</si>
  <si>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</si>
  <si>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</si>
  <si>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</si>
  <si>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</si>
  <si>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</si>
  <si>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</si>
  <si>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</si>
  <si>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</si>
  <si>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</si>
  <si>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</si>
  <si>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</si>
  <si>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</si>
  <si>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</si>
  <si>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</si>
  <si>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</si>
  <si>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</si>
  <si>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</si>
  <si>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</si>
  <si>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</si>
  <si>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</si>
  <si>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</si>
  <si>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</si>
  <si>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</si>
  <si>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</si>
  <si>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</si>
  <si>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</si>
  <si>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</si>
  <si>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</si>
  <si>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</si>
  <si>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</si>
  <si>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</si>
  <si>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</si>
  <si>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</si>
  <si>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</si>
  <si>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</si>
  <si>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</si>
  <si>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</si>
  <si>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</si>
  <si>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</si>
  <si>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</si>
  <si>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</si>
  <si>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</si>
  <si>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</si>
  <si>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</si>
  <si>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</si>
  <si>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</si>
  <si>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</si>
  <si>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</si>
  <si>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</si>
  <si>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</si>
  <si>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</si>
  <si>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</si>
  <si>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</si>
  <si>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</si>
  <si>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</si>
  <si>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</si>
  <si>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</si>
  <si>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</si>
  <si>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</si>
  <si>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</si>
  <si>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</si>
  <si>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</si>
  <si>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</si>
  <si>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</si>
  <si>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</si>
  <si>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</si>
  <si>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</si>
  <si>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</si>
  <si>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</si>
  <si>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</si>
  <si>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</si>
  <si>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</si>
  <si>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</si>
  <si>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</si>
  <si>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</si>
  <si>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</si>
  <si>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</si>
  <si>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</si>
  <si>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</si>
  <si>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</si>
  <si>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</si>
  <si>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</si>
  <si>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</si>
  <si>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</si>
  <si>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</si>
  <si>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</si>
  <si>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</si>
  <si>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</si>
  <si>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</si>
  <si>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</si>
  <si>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</si>
  <si>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</si>
  <si>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</si>
  <si>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</si>
  <si>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</si>
  <si>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</si>
  <si>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</si>
  <si>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</si>
  <si>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</si>
  <si>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</si>
  <si>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</si>
  <si>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</si>
  <si>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</si>
  <si>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</si>
  <si>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</si>
  <si>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</si>
  <si>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</si>
  <si>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</si>
  <si>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</si>
  <si>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</si>
  <si>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</si>
  <si>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</si>
  <si>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</si>
  <si>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</si>
  <si>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</si>
  <si>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</si>
  <si>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</si>
  <si>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</si>
  <si>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</si>
  <si>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</si>
  <si>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</si>
  <si>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</si>
  <si>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</si>
  <si>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</si>
  <si>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</si>
  <si>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</si>
  <si>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</si>
  <si>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</si>
  <si>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</si>
  <si>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</si>
  <si>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</si>
  <si>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</si>
  <si>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</si>
  <si>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</si>
  <si>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</si>
  <si>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</si>
  <si>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</si>
  <si>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</si>
  <si>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</si>
  <si>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</si>
  <si>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</si>
  <si>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</si>
  <si>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</si>
  <si>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</si>
  <si>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</si>
  <si>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</si>
  <si>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</si>
  <si>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Cairo Santos</t>
  </si>
  <si>
    <t>Chris Boswell</t>
  </si>
  <si>
    <t>Evan McPherson</t>
  </si>
  <si>
    <t>Graham Gano</t>
  </si>
  <si>
    <t>Jake Elliott</t>
  </si>
  <si>
    <t>Jason Myers</t>
  </si>
  <si>
    <t>Jason Sanders</t>
  </si>
  <si>
    <t>Nick Folk</t>
  </si>
  <si>
    <t>Younghoe Koo</t>
  </si>
  <si>
    <t>2Pt</t>
  </si>
  <si>
    <t>Amon-Ra St. Brown</t>
  </si>
  <si>
    <t>Antonio Gibson</t>
  </si>
  <si>
    <t>Austin Ekeler</t>
  </si>
  <si>
    <t>Baker Mayfield</t>
  </si>
  <si>
    <t>Brandin Cooks</t>
  </si>
  <si>
    <t>Chris Godwin</t>
  </si>
  <si>
    <t>Christian Kirk</t>
  </si>
  <si>
    <t>Cole Kmet</t>
  </si>
  <si>
    <t>Courtland Sutton</t>
  </si>
  <si>
    <t>D.J. Moore</t>
  </si>
  <si>
    <t>D.K. Metcalf</t>
  </si>
  <si>
    <t>Daniel Jones</t>
  </si>
  <si>
    <t>David Montgomery</t>
  </si>
  <si>
    <t>Deebo Samuel</t>
  </si>
  <si>
    <t>Derek Carr</t>
  </si>
  <si>
    <t>DeVonta Smith</t>
  </si>
  <si>
    <t>Ezekiel Elliott</t>
  </si>
  <si>
    <t>Jalen Hurts</t>
  </si>
  <si>
    <t>Ja'Marr Chase</t>
  </si>
  <si>
    <t>Joe Burrow</t>
  </si>
  <si>
    <t>Joe Mixon</t>
  </si>
  <si>
    <t>Josh Allen</t>
  </si>
  <si>
    <t>Justin Fields</t>
  </si>
  <si>
    <t>Justin Jefferson</t>
  </si>
  <si>
    <t>Kalif Raymond</t>
  </si>
  <si>
    <t>Kenneth Gainwell</t>
  </si>
  <si>
    <t>Kirk Cousins</t>
  </si>
  <si>
    <t>Michael Pittman Jr.</t>
  </si>
  <si>
    <t>Mike Evans</t>
  </si>
  <si>
    <t>Mike Gesicki</t>
  </si>
  <si>
    <t>Saquon Barkley</t>
  </si>
  <si>
    <t>Terry McLaurin</t>
  </si>
  <si>
    <t>Tony Pollard</t>
  </si>
  <si>
    <t>Tyler Boyd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</si>
  <si>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</si>
  <si>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</si>
  <si>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</si>
  <si>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</si>
  <si>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</si>
  <si>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</si>
  <si>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</si>
  <si>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</si>
  <si>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</si>
  <si>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</si>
  <si>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</si>
  <si>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</si>
  <si>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</si>
  <si>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</si>
  <si>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</si>
  <si>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</si>
  <si>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</si>
  <si>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</si>
  <si>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</si>
  <si>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</si>
  <si>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</si>
  <si>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</si>
  <si>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</si>
  <si>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</si>
  <si>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</si>
  <si>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</si>
  <si>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</si>
  <si>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</si>
  <si>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</si>
  <si>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</si>
  <si>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</si>
  <si>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</si>
  <si>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</si>
  <si>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</si>
  <si>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</si>
  <si>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</si>
  <si>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</si>
  <si>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</si>
  <si>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</si>
  <si>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</si>
  <si>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</si>
  <si>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</si>
  <si>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</si>
  <si>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</si>
  <si>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</si>
  <si>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Matt LaFleur</t>
  </si>
  <si>
    <t>A_QB5: </t>
  </si>
  <si>
    <t>B_QB5: </t>
  </si>
  <si>
    <t>Rhamondre Stevenson</t>
  </si>
  <si>
    <t>Gabriel Davis</t>
  </si>
  <si>
    <t>A_DU4: </t>
  </si>
  <si>
    <t>Tua Tagovailoa</t>
  </si>
  <si>
    <t>Khalil Herbert</t>
  </si>
  <si>
    <t>Ka'imi Fairbairn</t>
  </si>
  <si>
    <t>Sean McVay</t>
  </si>
  <si>
    <t>Nico Collins</t>
  </si>
  <si>
    <t>A_PK2: </t>
  </si>
  <si>
    <t>B_PK2: </t>
  </si>
  <si>
    <t>Dallas Goedert</t>
  </si>
  <si>
    <t>Kyle Pitts</t>
  </si>
  <si>
    <t>Samaje Perine</t>
  </si>
  <si>
    <t>Sean McDermott</t>
  </si>
  <si>
    <t>Dalton Schultz</t>
  </si>
  <si>
    <t>Diontae Johnson</t>
  </si>
  <si>
    <t>Justin Herbert</t>
  </si>
  <si>
    <t>K.J. Osborn</t>
  </si>
  <si>
    <t>Keenan Allen</t>
  </si>
  <si>
    <t>Mike Williams</t>
  </si>
  <si>
    <t>Najee Harris</t>
  </si>
  <si>
    <t>Stefon Diggs</t>
  </si>
  <si>
    <t>Trevor Lawrence</t>
  </si>
  <si>
    <t>Tyler Bass</t>
  </si>
  <si>
    <t>Dak Prescott</t>
  </si>
  <si>
    <t>Davante Adams</t>
  </si>
  <si>
    <t>Josh Jacobs</t>
  </si>
  <si>
    <t>Miles Sanders</t>
  </si>
  <si>
    <t>Rashod Bateman</t>
  </si>
  <si>
    <t>Daniel Carlson</t>
  </si>
  <si>
    <t>Justin Tucker</t>
  </si>
  <si>
    <t>Taysom Hill</t>
  </si>
  <si>
    <t>Javonte Williams</t>
  </si>
  <si>
    <t>Chuba Hubbard</t>
  </si>
  <si>
    <t>Jerry Jeudy</t>
  </si>
  <si>
    <t>Matthew Stafford</t>
  </si>
  <si>
    <t>Aaron Jones</t>
  </si>
  <si>
    <t>Jared Goff</t>
  </si>
  <si>
    <t>Andy Reid</t>
  </si>
  <si>
    <t>Alvin Kamara</t>
  </si>
  <si>
    <t>Amari Cooper</t>
  </si>
  <si>
    <t>CeeDee Lamb</t>
  </si>
  <si>
    <t>Hayden Hurst</t>
  </si>
  <si>
    <t>James Conner</t>
  </si>
  <si>
    <t>Patrick Mahomes</t>
  </si>
  <si>
    <t>Tyreek Hill</t>
  </si>
  <si>
    <t>Zach Ertz</t>
  </si>
  <si>
    <t>Eddy Pineiro</t>
  </si>
  <si>
    <t>Harrison Butker</t>
  </si>
  <si>
    <t>Matt Prater</t>
  </si>
  <si>
    <t>Tucker Carlson</t>
  </si>
  <si>
    <t>Lamar Jackson</t>
  </si>
  <si>
    <t>Malik Willis</t>
  </si>
  <si>
    <t>Alexander Mattison</t>
  </si>
  <si>
    <t>Elijah Moore</t>
  </si>
  <si>
    <t>Adam Thielen</t>
  </si>
  <si>
    <t>Derrick Henry</t>
  </si>
  <si>
    <t>Kyren Williams</t>
  </si>
  <si>
    <t>Alec Pierce</t>
  </si>
  <si>
    <t>Travis Etienne</t>
  </si>
  <si>
    <t>George Pickens</t>
  </si>
  <si>
    <t>Geno Smith</t>
  </si>
  <si>
    <t>Rachaad White</t>
  </si>
  <si>
    <t>Chris Olave</t>
  </si>
  <si>
    <t>Nick Sirianni</t>
  </si>
  <si>
    <t>Breece Hall</t>
  </si>
  <si>
    <t>Garrett Wilson</t>
  </si>
  <si>
    <t>Tyler Allgeier</t>
  </si>
  <si>
    <t>Tyler Lockett</t>
  </si>
  <si>
    <t>Mike McDaniel</t>
  </si>
  <si>
    <t>Raheem Mostert</t>
  </si>
  <si>
    <t>Jaylen Waddle</t>
  </si>
  <si>
    <t>Romeo Doubs</t>
  </si>
  <si>
    <t>Curtis Samuel</t>
  </si>
  <si>
    <t>D'Andre Swift</t>
  </si>
  <si>
    <t>Drake London</t>
  </si>
  <si>
    <t>Isiah Pacheco</t>
  </si>
  <si>
    <t>Jamaal Williams</t>
  </si>
  <si>
    <t>James Cook</t>
  </si>
  <si>
    <t>Jaylen Warren</t>
  </si>
  <si>
    <t>Justin Watson</t>
  </si>
  <si>
    <t>Joey Slye</t>
  </si>
  <si>
    <t>Wil Lutz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</si>
  <si>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</si>
  <si>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</si>
  <si>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</si>
  <si>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</si>
  <si>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</si>
  <si>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</si>
  <si>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</si>
  <si>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</si>
  <si>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</si>
  <si>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</si>
  <si>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</si>
  <si>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</si>
  <si>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</si>
  <si>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</si>
  <si>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</si>
  <si>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</si>
  <si>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</si>
  <si>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</si>
  <si>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</si>
  <si>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</si>
  <si>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</si>
  <si>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</si>
  <si>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</si>
  <si>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</si>
  <si>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</si>
  <si>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</si>
  <si>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</si>
  <si>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</si>
  <si>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</si>
  <si>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</si>
  <si>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</si>
  <si>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</si>
  <si>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</si>
  <si>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</si>
  <si>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</si>
  <si>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</si>
  <si>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</si>
  <si>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</si>
  <si>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</si>
  <si>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</si>
  <si>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</si>
  <si>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</si>
  <si>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</si>
  <si>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</si>
  <si>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</si>
  <si>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</si>
  <si>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</si>
  <si>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</si>
  <si>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</si>
  <si>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</si>
  <si>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</si>
  <si>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Kyle Shanahan</t>
  </si>
  <si>
    <t>DeMeco Ryans</t>
  </si>
  <si>
    <t>Away</t>
  </si>
  <si>
    <t>Matt Eberflus</t>
  </si>
  <si>
    <t>Luke Getsy</t>
  </si>
  <si>
    <t>Noon</t>
  </si>
  <si>
    <t>Open</t>
  </si>
  <si>
    <t>Grass</t>
  </si>
  <si>
    <t>L</t>
  </si>
  <si>
    <t>Under</t>
  </si>
  <si>
    <t>Home</t>
  </si>
  <si>
    <t>W</t>
  </si>
  <si>
    <t>Zac Taylor</t>
  </si>
  <si>
    <t>Brian Callahan</t>
  </si>
  <si>
    <t>Lou Anarumo</t>
  </si>
  <si>
    <t>Mike Tomlin</t>
  </si>
  <si>
    <t>Teryl Austin</t>
  </si>
  <si>
    <t>Turf</t>
  </si>
  <si>
    <t>Ken Dorsey</t>
  </si>
  <si>
    <t>Raheem Morris</t>
  </si>
  <si>
    <t>Sunday</t>
  </si>
  <si>
    <t>Night</t>
  </si>
  <si>
    <t>Dome</t>
  </si>
  <si>
    <t>Ejiro Evero</t>
  </si>
  <si>
    <t>Thursday</t>
  </si>
  <si>
    <t>Joe Woods</t>
  </si>
  <si>
    <t>Over</t>
  </si>
  <si>
    <t>Mike McCarthy</t>
  </si>
  <si>
    <t>Dan Quinn</t>
  </si>
  <si>
    <t>Vance Joseph</t>
  </si>
  <si>
    <t>Steve Spagnuolo</t>
  </si>
  <si>
    <t>Afternoon</t>
  </si>
  <si>
    <t>Joe Lombardi</t>
  </si>
  <si>
    <t>Patrick Graham</t>
  </si>
  <si>
    <t>Gus Bradley</t>
  </si>
  <si>
    <t>Commanders</t>
  </si>
  <si>
    <t>Doug Pederson</t>
  </si>
  <si>
    <t>Press Taylor</t>
  </si>
  <si>
    <t>Frank Smith</t>
  </si>
  <si>
    <t>Shane Steichen</t>
  </si>
  <si>
    <t>Jonathan Gannon</t>
  </si>
  <si>
    <t>Dan Campbell</t>
  </si>
  <si>
    <t>Ben Johnson</t>
  </si>
  <si>
    <t>Aaron Glenn</t>
  </si>
  <si>
    <t>Arthur Smith</t>
  </si>
  <si>
    <t>Dennis Allen</t>
  </si>
  <si>
    <t>Brian Daboll</t>
  </si>
  <si>
    <t>Mike Kafka</t>
  </si>
  <si>
    <t>Shane Bowen</t>
  </si>
  <si>
    <t>Robert Saleh</t>
  </si>
  <si>
    <t>Mike LaFleur</t>
  </si>
  <si>
    <t>Mike Macdonald</t>
  </si>
  <si>
    <t>Adam Stenavich</t>
  </si>
  <si>
    <t>Kevin O'Connell</t>
  </si>
  <si>
    <t>Wes Phillips</t>
  </si>
  <si>
    <t>Manstraighting to Seven</t>
  </si>
  <si>
    <t>Game</t>
  </si>
  <si>
    <t>A</t>
  </si>
  <si>
    <t>B</t>
  </si>
  <si>
    <t>Sean Payton</t>
  </si>
  <si>
    <t>Brian Flores</t>
  </si>
  <si>
    <t>Drew Petzing</t>
  </si>
  <si>
    <t>Nick Rallis</t>
  </si>
  <si>
    <t>Vic Fangio</t>
  </si>
  <si>
    <t>Matt Nagy</t>
  </si>
  <si>
    <t>Jim Bob Cooter</t>
  </si>
  <si>
    <t>Brian Schottenheimer</t>
  </si>
  <si>
    <t>Ryan Nielsen</t>
  </si>
  <si>
    <t>Todd Monken</t>
  </si>
  <si>
    <t>Bobby Slowik</t>
  </si>
  <si>
    <t>Matt Burke</t>
  </si>
  <si>
    <t>Blake Grupe</t>
  </si>
  <si>
    <t>Brandon Aubrey</t>
  </si>
  <si>
    <t>Jake Moody</t>
  </si>
  <si>
    <t>Anthony Richardson</t>
  </si>
  <si>
    <t>Bijan Robinson</t>
  </si>
  <si>
    <t>Brian Robinson Jr.</t>
  </si>
  <si>
    <t>Brock Purdy</t>
  </si>
  <si>
    <t>Bryce Young</t>
  </si>
  <si>
    <t>C.J. Stroud</t>
  </si>
  <si>
    <t>Calvin Ridley</t>
  </si>
  <si>
    <t>Dalton Kincaid</t>
  </si>
  <si>
    <t>Darius Slayton</t>
  </si>
  <si>
    <t>DeAndre Hopkins</t>
  </si>
  <si>
    <t>Gus Edwards</t>
  </si>
  <si>
    <t>J.K. Dobbins</t>
  </si>
  <si>
    <t>Jahmyr Gibbs</t>
  </si>
  <si>
    <t>Jaleel McLaughlin</t>
  </si>
  <si>
    <t>Jayden Reed</t>
  </si>
  <si>
    <t>Jerome Ford</t>
  </si>
  <si>
    <t>Laviska Shenault Jr.</t>
  </si>
  <si>
    <t>Marvin Mims</t>
  </si>
  <si>
    <t>Michael Wilson</t>
  </si>
  <si>
    <t>Quentin Johnston</t>
  </si>
  <si>
    <t>Rashee Rice</t>
  </si>
  <si>
    <t>Rashid Shaheed</t>
  </si>
  <si>
    <t>Rico Dowdle</t>
  </si>
  <si>
    <t>Sam LaPorta</t>
  </si>
  <si>
    <t>Tank Bigsby</t>
  </si>
  <si>
    <t>Tank Dell</t>
  </si>
  <si>
    <t>Trey McBride</t>
  </si>
  <si>
    <t>Ty Chandler</t>
  </si>
  <si>
    <t>Tyjae Spears</t>
  </si>
  <si>
    <t>Zach Charbonnet</t>
  </si>
  <si>
    <t>Zay Flowers</t>
  </si>
  <si>
    <t>Chase Brown</t>
  </si>
  <si>
    <t>De'Von Achane</t>
  </si>
  <si>
    <t>DeShaun Watson</t>
  </si>
  <si>
    <t>Will Levis</t>
  </si>
  <si>
    <t>Chigoziem Okonkwo</t>
  </si>
  <si>
    <t>Emari Demercado</t>
  </si>
  <si>
    <t>Jonnu Smith</t>
  </si>
  <si>
    <t>Mark Andrews</t>
  </si>
  <si>
    <t>Nelson Agholor</t>
  </si>
  <si>
    <t>Travis Kelce</t>
  </si>
  <si>
    <t>Zack Moss</t>
  </si>
  <si>
    <t>Jakobi Meyers</t>
  </si>
  <si>
    <t>Jameis Winston</t>
  </si>
  <si>
    <t>Sam Darnold</t>
  </si>
  <si>
    <t>Wan'Dale Robinson</t>
  </si>
  <si>
    <t>Austin Hooper</t>
  </si>
  <si>
    <t>Christian Watson</t>
  </si>
  <si>
    <t>Cooper Rush</t>
  </si>
  <si>
    <t>Deuce Vaughn</t>
  </si>
  <si>
    <t>Josh Reynolds</t>
  </si>
  <si>
    <t>Justice Hill</t>
  </si>
  <si>
    <t>Ray-Ray McCloud</t>
  </si>
  <si>
    <t>Ronnie Rivers</t>
  </si>
  <si>
    <t>Trenton Irwin</t>
  </si>
  <si>
    <t>Andrei Iosivas</t>
  </si>
  <si>
    <t>Cooper Kupp</t>
  </si>
  <si>
    <t>Cordarrelle Patterson</t>
  </si>
  <si>
    <t>DeAndre Carter</t>
  </si>
  <si>
    <t>Gardner Minshew II</t>
  </si>
  <si>
    <t>Jameson Williams</t>
  </si>
  <si>
    <t>Johnny Mundt</t>
  </si>
  <si>
    <t>Jonathan Mingo</t>
  </si>
  <si>
    <t>Jonathan Taylor</t>
  </si>
  <si>
    <t>Khalil Shakir</t>
  </si>
  <si>
    <t>Michael Burton</t>
  </si>
  <si>
    <t>Michael Mayer</t>
  </si>
  <si>
    <t>Tre Tucker</t>
  </si>
  <si>
    <t>Shane Waldron</t>
  </si>
  <si>
    <t>Eric Washington</t>
  </si>
  <si>
    <t>Nick Holz</t>
  </si>
  <si>
    <t>Dennard Wilson</t>
  </si>
  <si>
    <t>September</t>
  </si>
  <si>
    <t>24-17</t>
  </si>
  <si>
    <t>Dan Pitcher</t>
  </si>
  <si>
    <t>Jerod Mayo</t>
  </si>
  <si>
    <t>Alex Van Pelt</t>
  </si>
  <si>
    <t>DeMarcus Covington</t>
  </si>
  <si>
    <t>10-16</t>
  </si>
  <si>
    <t>Joe Brady</t>
  </si>
  <si>
    <t>Bobby Babich</t>
  </si>
  <si>
    <t>Ryan Grubb</t>
  </si>
  <si>
    <t>Aden Durde</t>
  </si>
  <si>
    <t>Kevin Stefanski</t>
  </si>
  <si>
    <t>Jim Schwartz</t>
  </si>
  <si>
    <t>Mike Zimmer</t>
  </si>
  <si>
    <t>Todd Bowles</t>
  </si>
  <si>
    <t>Liam Coen</t>
  </si>
  <si>
    <t>Kacy Rodgers/Larry Foote</t>
  </si>
  <si>
    <t>Kliff Kingsbury</t>
  </si>
  <si>
    <t>Joe Whitt Jr.</t>
  </si>
  <si>
    <t>Jim Harbaugh</t>
  </si>
  <si>
    <t>Greg Roman</t>
  </si>
  <si>
    <t>Jesse Minter</t>
  </si>
  <si>
    <t>Antonio Pierce</t>
  </si>
  <si>
    <t>Zach Orr</t>
  </si>
  <si>
    <t>Anthony Weaver</t>
  </si>
  <si>
    <t>Kellen Moore</t>
  </si>
  <si>
    <t>Jeff Hafley</t>
  </si>
  <si>
    <t>Zac Robinson</t>
  </si>
  <si>
    <t>Jimmy Lake</t>
  </si>
  <si>
    <t>Chris Shula</t>
  </si>
  <si>
    <t>Dave Canales</t>
  </si>
  <si>
    <t>Brad Idzik</t>
  </si>
  <si>
    <t>Klint Kubiak</t>
  </si>
  <si>
    <t>16-10</t>
  </si>
  <si>
    <t>17-24</t>
  </si>
  <si>
    <t>Adonai Mitchell</t>
  </si>
  <si>
    <t>Alec Ingold</t>
  </si>
  <si>
    <t>Ashton Dulin</t>
  </si>
  <si>
    <t>Audric Estime</t>
  </si>
  <si>
    <t>Bo Nix</t>
  </si>
  <si>
    <t>Brevin Jordan</t>
  </si>
  <si>
    <t>Brian Thomas</t>
  </si>
  <si>
    <t>Brock Bowers</t>
  </si>
  <si>
    <t>Bucky Irving</t>
  </si>
  <si>
    <t>Cade Otton</t>
  </si>
  <si>
    <t>Caleb Williams</t>
  </si>
  <si>
    <t>Calvin Austin</t>
  </si>
  <si>
    <t>Carson Steele</t>
  </si>
  <si>
    <t>Cedric Tillman</t>
  </si>
  <si>
    <t>Colby Parkinson</t>
  </si>
  <si>
    <t>Dare Ogunbowale</t>
  </si>
  <si>
    <t>Darnell Mooney</t>
  </si>
  <si>
    <t>Darnell Washington</t>
  </si>
  <si>
    <t>Demarcus Robinson</t>
  </si>
  <si>
    <t>Deshaun Watson</t>
  </si>
  <si>
    <t>Devin Duvernay</t>
  </si>
  <si>
    <t>Devin Singletary</t>
  </si>
  <si>
    <t>DJ Turner</t>
  </si>
  <si>
    <t>Elijah Higgins</t>
  </si>
  <si>
    <t>Emanuel Wilson</t>
  </si>
  <si>
    <t>Gerald Everett</t>
  </si>
  <si>
    <t>Grant Calcaterra</t>
  </si>
  <si>
    <t>Greg Dortch</t>
  </si>
  <si>
    <t>Greg Dulcich</t>
  </si>
  <si>
    <t>Hunter Henry</t>
  </si>
  <si>
    <t>Isaiah Likely</t>
  </si>
  <si>
    <t>Jacoby Brissett</t>
  </si>
  <si>
    <t>Jake Haener</t>
  </si>
  <si>
    <t>Jalen Brooks</t>
  </si>
  <si>
    <t>Jalen McMillan</t>
  </si>
  <si>
    <t>Jalen Nailor</t>
  </si>
  <si>
    <t>Jalen Tolbert</t>
  </si>
  <si>
    <t>Ja'Lynn Polk</t>
  </si>
  <si>
    <t>Ja'Tavion Sanders</t>
  </si>
  <si>
    <t>Jaxon Smith-Njigba</t>
  </si>
  <si>
    <t>Jayden Daniels</t>
  </si>
  <si>
    <t>Jeff Wilson</t>
  </si>
  <si>
    <t>Jordan Akins</t>
  </si>
  <si>
    <t>Josh Palmer</t>
  </si>
  <si>
    <t>Kyler Murray</t>
  </si>
  <si>
    <t>Ladd McConkey</t>
  </si>
  <si>
    <t>Malik Nabers</t>
  </si>
  <si>
    <t>Marvin Harrison Jr.</t>
  </si>
  <si>
    <t>Noah Fant</t>
  </si>
  <si>
    <t>Olamide Zaccheaus</t>
  </si>
  <si>
    <t>Pat Freiermuth</t>
  </si>
  <si>
    <t>Pierre Strong</t>
  </si>
  <si>
    <t>Ray Davis</t>
  </si>
  <si>
    <t>Rome Odunze</t>
  </si>
  <si>
    <t>Travis Homer</t>
  </si>
  <si>
    <t>Trey Benson</t>
  </si>
  <si>
    <t>Tucker Kraft</t>
  </si>
  <si>
    <t>Ty Johnson</t>
  </si>
  <si>
    <t>Tyler Johnson</t>
  </si>
  <si>
    <t>Tyrone Tracy</t>
  </si>
  <si>
    <t>Van Jefferson</t>
  </si>
  <si>
    <t>Will Dissly</t>
  </si>
  <si>
    <t>Xavier Legette</t>
  </si>
  <si>
    <t>Xavier Worthy</t>
  </si>
  <si>
    <t>Zamir White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</si>
  <si>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</si>
  <si>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</si>
  <si>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</si>
  <si>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</si>
  <si>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</si>
  <si>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</si>
  <si>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</si>
  <si>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</si>
  <si>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Joshua Palmer</t>
  </si>
  <si>
    <t>Drake Maye</t>
  </si>
  <si>
    <t>Spencer Rattler</t>
  </si>
  <si>
    <t>Kimani Vidal</t>
  </si>
  <si>
    <t>Keaton Mitchell</t>
  </si>
  <si>
    <t>D'Onta Foreman</t>
  </si>
  <si>
    <t>Blake Corum</t>
  </si>
  <si>
    <t>Jake Bates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</si>
  <si>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</si>
  <si>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</si>
  <si>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</si>
  <si>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</si>
  <si>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</si>
  <si>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</si>
  <si>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</si>
  <si>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</si>
  <si>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</si>
  <si>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</si>
  <si>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</si>
  <si>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</si>
  <si>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</si>
  <si>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</si>
  <si>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</si>
  <si>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</si>
  <si>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</si>
  <si>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</si>
  <si>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</si>
  <si>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</si>
  <si>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</si>
  <si>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</si>
  <si>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</si>
  <si>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</si>
  <si>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</si>
  <si>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</si>
  <si>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</si>
  <si>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</si>
  <si>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</si>
  <si>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</si>
  <si>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</si>
  <si>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</si>
  <si>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</si>
  <si>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</si>
  <si>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</si>
  <si>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</si>
  <si>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</si>
  <si>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</si>
  <si>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</si>
  <si>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</si>
  <si>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</si>
  <si>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</si>
  <si>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</si>
  <si>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</si>
  <si>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</si>
  <si>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</si>
  <si>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</si>
  <si>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</si>
  <si>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</si>
  <si>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</si>
  <si>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</si>
  <si>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</si>
  <si>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</si>
  <si>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Brayden Narveson</t>
  </si>
  <si>
    <t>Cam Little</t>
  </si>
  <si>
    <t>Cameron Dicker</t>
  </si>
  <si>
    <t>Chase McLaughlin</t>
  </si>
  <si>
    <t>Dustin Hopkins</t>
  </si>
  <si>
    <t>Joshua Karty</t>
  </si>
  <si>
    <t>Will Reichard</t>
  </si>
  <si>
    <t>Aaron Rodgers</t>
  </si>
  <si>
    <t>Allen Lazard</t>
  </si>
  <si>
    <t>Braelon Allen</t>
  </si>
  <si>
    <t>Brandon Aiyuk</t>
  </si>
  <si>
    <t>George Kittle</t>
  </si>
  <si>
    <t>Jauan Jennings</t>
  </si>
  <si>
    <t>Jordan Mason</t>
  </si>
  <si>
    <t>Kyle Juszczyk</t>
  </si>
  <si>
    <t>Tyler Conklin</t>
  </si>
  <si>
    <t>Nick Sorensen</t>
  </si>
  <si>
    <t>Nathaniel Hackett</t>
  </si>
  <si>
    <t>Jeff Ulbrich</t>
  </si>
  <si>
    <t>Monday</t>
  </si>
  <si>
    <t>Greg Zuerlein</t>
  </si>
  <si>
    <t>Week02</t>
  </si>
  <si>
    <t>31-10</t>
  </si>
  <si>
    <t>10-31</t>
  </si>
  <si>
    <t>26-23</t>
  </si>
  <si>
    <t>23-26</t>
  </si>
  <si>
    <t>Push</t>
  </si>
  <si>
    <t>18-21</t>
  </si>
  <si>
    <t>21-18</t>
  </si>
  <si>
    <t>23-20</t>
  </si>
  <si>
    <t>T</t>
  </si>
  <si>
    <t>20-23</t>
  </si>
  <si>
    <t>17-23</t>
  </si>
  <si>
    <t>23-17</t>
  </si>
  <si>
    <t>26-3</t>
  </si>
  <si>
    <t>3-26</t>
  </si>
  <si>
    <t>20-16</t>
  </si>
  <si>
    <t>16-20</t>
  </si>
  <si>
    <t>18-13</t>
  </si>
  <si>
    <t>13-18</t>
  </si>
  <si>
    <t>44-19</t>
  </si>
  <si>
    <t>19-44</t>
  </si>
  <si>
    <t>10-41</t>
  </si>
  <si>
    <t>41-10</t>
  </si>
  <si>
    <t>25-26</t>
  </si>
  <si>
    <t>26-25</t>
  </si>
  <si>
    <t>13-6</t>
  </si>
  <si>
    <t>6-13</t>
  </si>
  <si>
    <t>13-19</t>
  </si>
  <si>
    <t>19-13</t>
  </si>
  <si>
    <t>22-21</t>
  </si>
  <si>
    <t>21-22</t>
  </si>
  <si>
    <t>Ameer Abdullah</t>
  </si>
  <si>
    <t>Andrew Ogletree</t>
  </si>
  <si>
    <t>Bo Melton</t>
  </si>
  <si>
    <t>Brandon Powell</t>
  </si>
  <si>
    <t>Brenton Strange</t>
  </si>
  <si>
    <t>Britain Covey</t>
  </si>
  <si>
    <t>Cade Stover</t>
  </si>
  <si>
    <t>Cam Akers</t>
  </si>
  <si>
    <t>Charlie Kolar</t>
  </si>
  <si>
    <t>Chris Conley</t>
  </si>
  <si>
    <t>Clayton Tune</t>
  </si>
  <si>
    <t>David Bell</t>
  </si>
  <si>
    <t>D'Ernest Johnson</t>
  </si>
  <si>
    <t>Dontayvion Wicks</t>
  </si>
  <si>
    <t>Drew Sample</t>
  </si>
  <si>
    <t>Durham Smythe</t>
  </si>
  <si>
    <t>Dyami Brown</t>
  </si>
  <si>
    <t>Eric Saubert</t>
  </si>
  <si>
    <t>Erick All</t>
  </si>
  <si>
    <t>Grant Dubose</t>
  </si>
  <si>
    <t>Hassan Haskins</t>
  </si>
  <si>
    <t>Isaac Guerendo</t>
  </si>
  <si>
    <t>Jack Fox</t>
  </si>
  <si>
    <t>Jahan Dotson</t>
  </si>
  <si>
    <t>Jake Bobo</t>
  </si>
  <si>
    <t>Jamycal Hasty</t>
  </si>
  <si>
    <t>Jared Wiley</t>
  </si>
  <si>
    <t>Jaylen Wright</t>
  </si>
  <si>
    <t>Jermaine Burton</t>
  </si>
  <si>
    <t>John Bates</t>
  </si>
  <si>
    <t>Jordan Whittington</t>
  </si>
  <si>
    <t>Josh Whyle</t>
  </si>
  <si>
    <t>KaVontae Turpin</t>
  </si>
  <si>
    <t>Kylen Granson</t>
  </si>
  <si>
    <t>Lil'Jordan Humphrey</t>
  </si>
  <si>
    <t>Luke Farrell</t>
  </si>
  <si>
    <t>Luke Musgrave</t>
  </si>
  <si>
    <t>Luke Schoonmaker</t>
  </si>
  <si>
    <t>Malachi Corley</t>
  </si>
  <si>
    <t>MarShawn Lloyd</t>
  </si>
  <si>
    <t>Mitchell Trubisky</t>
  </si>
  <si>
    <t>Mo Alie-Cox</t>
  </si>
  <si>
    <t>Noah Brown</t>
  </si>
  <si>
    <t>Robbie Chosen</t>
  </si>
  <si>
    <t>Sione Vaki</t>
  </si>
  <si>
    <t>Skylar Thompson</t>
  </si>
  <si>
    <t>Tim Patrick</t>
  </si>
  <si>
    <t>Tommy Tremble</t>
  </si>
  <si>
    <t>Trent Sherfield</t>
  </si>
  <si>
    <t>Trey Sermon</t>
  </si>
  <si>
    <t>Tutu Atwell</t>
  </si>
  <si>
    <t>Tyler Badie</t>
  </si>
  <si>
    <t>Tyler Goodson</t>
  </si>
  <si>
    <t>Wanya Morris</t>
  </si>
  <si>
    <t>Austin Seibert</t>
  </si>
  <si>
    <t>Matt Gay</t>
  </si>
  <si>
    <t>Maleek Willis</t>
  </si>
  <si>
    <t>Michael Penix Jr.</t>
  </si>
  <si>
    <t>Tyrone Tracy Jr.</t>
  </si>
  <si>
    <t>Drew Lock</t>
  </si>
  <si>
    <t>Jordan Addison</t>
  </si>
  <si>
    <t>Gardiner Minshew</t>
  </si>
  <si>
    <t>Aidan OConnell</t>
  </si>
  <si>
    <t>Blake Corrum</t>
  </si>
  <si>
    <t>Emanual Wilson</t>
  </si>
  <si>
    <t>Jeff Wilson Jr.</t>
  </si>
  <si>
    <t>Brandon Cooks</t>
  </si>
  <si>
    <t>Coach</t>
  </si>
  <si>
    <t>A_QB1</t>
  </si>
  <si>
    <t>A_QB2</t>
  </si>
  <si>
    <t>A_QB3</t>
  </si>
  <si>
    <t>A_QB4</t>
  </si>
  <si>
    <t>A_QB5</t>
  </si>
  <si>
    <t>A_Other_QBs</t>
  </si>
  <si>
    <t>A_RB1</t>
  </si>
  <si>
    <t>A_RB2</t>
  </si>
  <si>
    <t>A_RB3</t>
  </si>
  <si>
    <t>A_RB4</t>
  </si>
  <si>
    <t>A_RB5</t>
  </si>
  <si>
    <t>A_RB6</t>
  </si>
  <si>
    <t>A_Other_RBs</t>
  </si>
  <si>
    <t>A_RC1</t>
  </si>
  <si>
    <t>A_RC2</t>
  </si>
  <si>
    <t>A_RC3</t>
  </si>
  <si>
    <t>A_RC4</t>
  </si>
  <si>
    <t>A_RC5</t>
  </si>
  <si>
    <t>A_RC6</t>
  </si>
  <si>
    <t>A_Other_RCs</t>
  </si>
  <si>
    <t>A_PK1</t>
  </si>
  <si>
    <t>A_PK2</t>
  </si>
  <si>
    <t>A_Other_PKs</t>
  </si>
  <si>
    <t>A_DU1</t>
  </si>
  <si>
    <t>A_DU2</t>
  </si>
  <si>
    <t>A_DU3</t>
  </si>
  <si>
    <t>A_DU4</t>
  </si>
  <si>
    <t>A_Other_DUs</t>
  </si>
  <si>
    <t>PlayerDrop1</t>
  </si>
  <si>
    <t>FA1-1</t>
  </si>
  <si>
    <t>FA1-2</t>
  </si>
  <si>
    <t>FA1-3</t>
  </si>
  <si>
    <t>FA1-4</t>
  </si>
  <si>
    <t>FA1-5</t>
  </si>
  <si>
    <t>FA1-6</t>
  </si>
  <si>
    <t>Other Rd. 1 FA's</t>
  </si>
  <si>
    <t>PlayerDrop2</t>
  </si>
  <si>
    <t>FA2-1</t>
  </si>
  <si>
    <t>FA2-2</t>
  </si>
  <si>
    <t>FA2-3</t>
  </si>
  <si>
    <t>FA2-4</t>
  </si>
  <si>
    <t>FA2-5</t>
  </si>
  <si>
    <t>FA2-6</t>
  </si>
  <si>
    <t>Other Rd. 2 FA's</t>
  </si>
  <si>
    <t>Trade1Received</t>
  </si>
  <si>
    <t>Trade1From</t>
  </si>
  <si>
    <t>Trade1For</t>
  </si>
  <si>
    <t>Trade2Received</t>
  </si>
  <si>
    <t>Trade2From</t>
  </si>
  <si>
    <t>Trade2For</t>
  </si>
  <si>
    <t>Trade3Received</t>
  </si>
  <si>
    <t>Trade3From</t>
  </si>
  <si>
    <t>Trade3For</t>
  </si>
  <si>
    <t>Trade4Received</t>
  </si>
  <si>
    <t>Trade4From</t>
  </si>
  <si>
    <t>Trade4For</t>
  </si>
  <si>
    <t>Trade5Received</t>
  </si>
  <si>
    <t>Trade5From</t>
  </si>
  <si>
    <t>Trade5For</t>
  </si>
  <si>
    <t>Trade6Received</t>
  </si>
  <si>
    <t>Trade6From</t>
  </si>
  <si>
    <t>Trade6For</t>
  </si>
  <si>
    <t>CoachDrop</t>
  </si>
  <si>
    <t>CoachRequest1</t>
  </si>
  <si>
    <t>CoachRequest2</t>
  </si>
  <si>
    <t>CoachRequest3</t>
  </si>
  <si>
    <t>Other Coach requests</t>
  </si>
  <si>
    <t>CheckThis</t>
  </si>
  <si>
    <t>B_QB1</t>
  </si>
  <si>
    <t>B_QB2</t>
  </si>
  <si>
    <t>B_QB3</t>
  </si>
  <si>
    <t>B_QB4</t>
  </si>
  <si>
    <t>B_QB5</t>
  </si>
  <si>
    <t>B_Other_QBs</t>
  </si>
  <si>
    <t>B_RB1</t>
  </si>
  <si>
    <t>B_RB2</t>
  </si>
  <si>
    <t>B_RB3</t>
  </si>
  <si>
    <t>B_RB4</t>
  </si>
  <si>
    <t>B_RB5</t>
  </si>
  <si>
    <t>B_RB6</t>
  </si>
  <si>
    <t>B_Other_RBs</t>
  </si>
  <si>
    <t>B_RC1</t>
  </si>
  <si>
    <t>B_RC2</t>
  </si>
  <si>
    <t>B_RC3</t>
  </si>
  <si>
    <t>B_RC4</t>
  </si>
  <si>
    <t>B_RC5</t>
  </si>
  <si>
    <t>B_RC6</t>
  </si>
  <si>
    <t>B_Other_RCs</t>
  </si>
  <si>
    <t>B_PK1</t>
  </si>
  <si>
    <t>B_PK2</t>
  </si>
  <si>
    <t>B_Other_PKs</t>
  </si>
  <si>
    <t>B_DU1</t>
  </si>
  <si>
    <t>B_DU2</t>
  </si>
  <si>
    <t>B_DU3</t>
  </si>
  <si>
    <t>B_DU4</t>
  </si>
  <si>
    <t>B_Other_DUs</t>
  </si>
  <si>
    <t>Date</t>
  </si>
  <si>
    <t>Time</t>
  </si>
  <si>
    <t>Will Shipley</t>
  </si>
  <si>
    <t>Thursday, September 12, 2024</t>
  </si>
  <si>
    <t>Wednesday, September 11, 2024</t>
  </si>
  <si>
    <t>Ricky Pearsall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</si>
</sst>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  <font>
      <b/>
      <sz val="9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6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0" fontId="18" fillId="0" borderId="0" xfId="0" applyFont="1"/>
    <xf numFmtId="0" fontId="18" fillId="0" borderId="0" xfId="0" applyFont="1" applyAlignment="1">
      <alignment vertical="center" wrapText="1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9" fontId="0" fillId="0" borderId="0" xfId="0" applyNumberFormat="1" applyAlignment="1">
      <alignment horizontal="left"/>
    </xf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377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193</v>
      </c>
      <c r="B1" s="36" t="s">
        <v>194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194</v>
      </c>
      <c r="X1" s="43" t="s">
        <v>193</v>
      </c>
      <c r="AA1" t="s">
        <v>325</v>
      </c>
      <c r="AB1" t="s">
        <v>326</v>
      </c>
      <c r="AC1" t="s">
        <v>327</v>
      </c>
      <c r="AD1" t="s">
        <v>328</v>
      </c>
      <c r="AE1" t="s">
        <v>329</v>
      </c>
      <c r="AF1" t="s">
        <v>330</v>
      </c>
      <c r="AG1" t="s">
        <v>331</v>
      </c>
      <c r="AH1" t="s">
        <v>332</v>
      </c>
      <c r="AI1" t="s">
        <v>333</v>
      </c>
      <c r="AJ1" t="s">
        <v>334</v>
      </c>
      <c r="AK1" t="s">
        <v>335</v>
      </c>
      <c r="AL1" t="s">
        <v>336</v>
      </c>
      <c r="AM1" t="s">
        <v>337</v>
      </c>
      <c r="AN1" t="s">
        <v>338</v>
      </c>
      <c r="AO1" t="s">
        <v>339</v>
      </c>
      <c r="AP1" t="s">
        <v>340</v>
      </c>
      <c r="AQ1" t="s">
        <v>341</v>
      </c>
      <c r="AR1" t="s">
        <v>342</v>
      </c>
      <c r="AS1" t="s">
        <v>343</v>
      </c>
      <c r="AT1" t="s">
        <v>344</v>
      </c>
      <c r="AU1" t="s">
        <v>345</v>
      </c>
      <c r="AV1" t="s">
        <v>346</v>
      </c>
      <c r="AW1" t="s">
        <v>347</v>
      </c>
      <c r="AX1" t="s">
        <v>348</v>
      </c>
      <c r="AY1" t="s">
        <v>349</v>
      </c>
      <c r="AZ1" t="s">
        <v>350</v>
      </c>
      <c r="BA1" t="s">
        <v>351</v>
      </c>
      <c r="BB1" t="s">
        <v>352</v>
      </c>
      <c r="BC1" t="s">
        <v>353</v>
      </c>
      <c r="BD1" t="s">
        <v>354</v>
      </c>
      <c r="BE1" t="s">
        <v>355</v>
      </c>
      <c r="BF1" t="s">
        <v>356</v>
      </c>
      <c r="BG1" t="s">
        <v>357</v>
      </c>
      <c r="BH1" t="s">
        <v>358</v>
      </c>
      <c r="BI1" t="s">
        <v>359</v>
      </c>
      <c r="BJ1" t="s">
        <v>360</v>
      </c>
      <c r="BK1" t="s">
        <v>361</v>
      </c>
      <c r="BL1" t="s">
        <v>362</v>
      </c>
      <c r="BM1" t="s">
        <v>363</v>
      </c>
      <c r="BN1" t="s">
        <v>364</v>
      </c>
      <c r="BO1" t="s">
        <v>365</v>
      </c>
      <c r="BP1" t="s">
        <v>366</v>
      </c>
      <c r="BQ1" t="s">
        <v>367</v>
      </c>
      <c r="BR1" t="s">
        <v>368</v>
      </c>
      <c r="BS1" t="s">
        <v>369</v>
      </c>
      <c r="BT1" t="s">
        <v>370</v>
      </c>
      <c r="BU1" t="s">
        <v>371</v>
      </c>
      <c r="BV1" t="s">
        <v>372</v>
      </c>
      <c r="BW1" t="s">
        <v>373</v>
      </c>
    </row>
    <row r="2" spans="1:75" x14ac:dyDescent="0.2">
      <c r="A2" s="28" t="str">
        <f>VLOOKUP(B2,$W$1:$X$33,2,0)</f>
        <v>Bills</v>
      </c>
      <c r="B2" s="28" t="s">
        <v>131</v>
      </c>
      <c r="C2">
        <v>2</v>
      </c>
      <c r="D2">
        <v>0</v>
      </c>
      <c r="E2">
        <v>3</v>
      </c>
      <c r="F2">
        <v>351</v>
      </c>
      <c r="G2">
        <v>10</v>
      </c>
      <c r="H2">
        <v>0</v>
      </c>
      <c r="I2">
        <v>0</v>
      </c>
      <c r="J2">
        <v>1</v>
      </c>
      <c r="K2">
        <f>(H2*2)+(I2*2)+(J2*6)</f>
        <v>6</v>
      </c>
      <c r="W2" s="44" t="s">
        <v>116</v>
      </c>
      <c r="X2" s="45" t="s">
        <v>98</v>
      </c>
      <c r="AA2" t="s">
        <v>81</v>
      </c>
      <c r="AB2" t="s">
        <v>253</v>
      </c>
      <c r="AC2" t="s">
        <v>527</v>
      </c>
      <c r="AD2" t="s">
        <v>528</v>
      </c>
      <c r="AE2" t="s">
        <v>376</v>
      </c>
      <c r="AF2" t="s">
        <v>99</v>
      </c>
      <c r="AG2" t="s">
        <v>309</v>
      </c>
      <c r="AH2" t="s">
        <v>412</v>
      </c>
      <c r="AI2" t="s">
        <v>544</v>
      </c>
      <c r="AJ2" s="60">
        <v>45547</v>
      </c>
      <c r="AK2">
        <v>2024</v>
      </c>
      <c r="AL2" t="s">
        <v>710</v>
      </c>
      <c r="AM2" t="s">
        <v>520</v>
      </c>
      <c r="AN2" t="s">
        <v>398</v>
      </c>
      <c r="AO2" t="s">
        <v>395</v>
      </c>
      <c r="AP2" t="s">
        <v>380</v>
      </c>
      <c r="AQ2" t="s">
        <v>381</v>
      </c>
      <c r="AR2" t="s">
        <v>385</v>
      </c>
      <c r="AS2" t="s">
        <v>711</v>
      </c>
      <c r="AT2">
        <v>-2.5</v>
      </c>
      <c r="AU2" s="60" t="s">
        <v>99</v>
      </c>
      <c r="AV2" t="s">
        <v>385</v>
      </c>
      <c r="AW2">
        <v>49.5</v>
      </c>
      <c r="AX2" t="s">
        <v>383</v>
      </c>
      <c r="AY2">
        <v>247</v>
      </c>
      <c r="AZ2">
        <v>139</v>
      </c>
      <c r="BA2">
        <v>1</v>
      </c>
      <c r="BB2">
        <v>0</v>
      </c>
      <c r="BC2">
        <v>0</v>
      </c>
      <c r="BD2">
        <v>0</v>
      </c>
      <c r="BE2">
        <v>108</v>
      </c>
      <c r="BF2">
        <v>2</v>
      </c>
      <c r="BG2">
        <v>1</v>
      </c>
      <c r="BH2">
        <v>0</v>
      </c>
      <c r="BI2">
        <v>351</v>
      </c>
      <c r="BJ2">
        <v>212</v>
      </c>
      <c r="BK2">
        <v>1</v>
      </c>
      <c r="BL2">
        <v>3</v>
      </c>
      <c r="BM2">
        <v>2</v>
      </c>
      <c r="BN2">
        <v>13</v>
      </c>
      <c r="BO2">
        <v>139</v>
      </c>
      <c r="BP2">
        <v>0</v>
      </c>
      <c r="BQ2">
        <v>0</v>
      </c>
      <c r="BR2">
        <v>0</v>
      </c>
      <c r="BS2">
        <v>31</v>
      </c>
      <c r="BT2">
        <v>10</v>
      </c>
      <c r="BU2">
        <v>31</v>
      </c>
      <c r="BV2">
        <v>7.5</v>
      </c>
      <c r="BW2">
        <v>41</v>
      </c>
    </row>
    <row r="3" spans="1:75" x14ac:dyDescent="0.2">
      <c r="A3" s="28" t="str">
        <f t="shared" ref="A3:A33" si="0">VLOOKUP(B3,$W$1:$X$33,2,0)</f>
        <v>Dolphins</v>
      </c>
      <c r="B3" s="28" t="s">
        <v>142</v>
      </c>
      <c r="C3">
        <v>0</v>
      </c>
      <c r="D3">
        <v>0</v>
      </c>
      <c r="E3">
        <v>0</v>
      </c>
      <c r="F3">
        <v>247</v>
      </c>
      <c r="G3">
        <v>25</v>
      </c>
      <c r="H3">
        <v>0</v>
      </c>
      <c r="I3">
        <v>0</v>
      </c>
      <c r="J3">
        <v>0</v>
      </c>
      <c r="K3">
        <f t="shared" ref="K3:K33" si="1">(H3*2)+(I3*2)+(J3*6)</f>
        <v>0</v>
      </c>
      <c r="W3" s="44" t="s">
        <v>117</v>
      </c>
      <c r="X3" s="45" t="s">
        <v>96</v>
      </c>
      <c r="AA3" t="s">
        <v>99</v>
      </c>
      <c r="AB3" t="s">
        <v>309</v>
      </c>
      <c r="AC3" t="s">
        <v>412</v>
      </c>
      <c r="AD3" t="s">
        <v>544</v>
      </c>
      <c r="AE3" t="s">
        <v>384</v>
      </c>
      <c r="AF3" t="s">
        <v>81</v>
      </c>
      <c r="AG3" t="s">
        <v>253</v>
      </c>
      <c r="AH3" t="s">
        <v>527</v>
      </c>
      <c r="AI3" t="s">
        <v>528</v>
      </c>
      <c r="AJ3" s="60">
        <v>45547</v>
      </c>
      <c r="AK3">
        <v>2024</v>
      </c>
      <c r="AL3" t="s">
        <v>710</v>
      </c>
      <c r="AM3" t="s">
        <v>520</v>
      </c>
      <c r="AN3" t="s">
        <v>398</v>
      </c>
      <c r="AO3" t="s">
        <v>395</v>
      </c>
      <c r="AP3" t="s">
        <v>380</v>
      </c>
      <c r="AQ3" t="s">
        <v>381</v>
      </c>
      <c r="AR3" t="s">
        <v>382</v>
      </c>
      <c r="AS3" t="s">
        <v>712</v>
      </c>
      <c r="AT3">
        <v>-2.5</v>
      </c>
      <c r="AU3" s="60" t="s">
        <v>99</v>
      </c>
      <c r="AV3" t="s">
        <v>382</v>
      </c>
      <c r="AW3">
        <v>49.5</v>
      </c>
      <c r="AX3" t="s">
        <v>383</v>
      </c>
      <c r="AY3">
        <v>351</v>
      </c>
      <c r="AZ3">
        <v>212</v>
      </c>
      <c r="BA3">
        <v>1</v>
      </c>
      <c r="BB3">
        <v>3</v>
      </c>
      <c r="BC3">
        <v>2</v>
      </c>
      <c r="BD3">
        <v>13</v>
      </c>
      <c r="BE3">
        <v>139</v>
      </c>
      <c r="BF3">
        <v>0</v>
      </c>
      <c r="BG3">
        <v>0</v>
      </c>
      <c r="BH3">
        <v>0</v>
      </c>
      <c r="BI3">
        <v>247</v>
      </c>
      <c r="BJ3">
        <v>139</v>
      </c>
      <c r="BK3">
        <v>1</v>
      </c>
      <c r="BL3">
        <v>0</v>
      </c>
      <c r="BM3">
        <v>0</v>
      </c>
      <c r="BN3">
        <v>0</v>
      </c>
      <c r="BO3">
        <v>108</v>
      </c>
      <c r="BP3">
        <v>2</v>
      </c>
      <c r="BQ3">
        <v>1</v>
      </c>
      <c r="BR3">
        <v>0</v>
      </c>
      <c r="BS3">
        <v>10</v>
      </c>
      <c r="BT3">
        <v>31</v>
      </c>
      <c r="BU3">
        <v>7.5</v>
      </c>
      <c r="BV3">
        <v>31</v>
      </c>
      <c r="BW3">
        <v>41</v>
      </c>
    </row>
    <row r="4" spans="1:75" x14ac:dyDescent="0.2">
      <c r="A4" s="28" t="str">
        <f t="shared" si="0"/>
        <v>Colts</v>
      </c>
      <c r="B4" s="28" t="s">
        <v>125</v>
      </c>
      <c r="C4">
        <v>0</v>
      </c>
      <c r="D4">
        <v>1</v>
      </c>
      <c r="E4">
        <v>0</v>
      </c>
      <c r="F4">
        <v>383</v>
      </c>
      <c r="G4">
        <v>16</v>
      </c>
      <c r="H4">
        <v>0</v>
      </c>
      <c r="I4">
        <v>0</v>
      </c>
      <c r="J4">
        <v>0</v>
      </c>
      <c r="K4">
        <f t="shared" si="1"/>
        <v>0</v>
      </c>
      <c r="W4" s="44" t="s">
        <v>118</v>
      </c>
      <c r="X4" s="45" t="s">
        <v>87</v>
      </c>
      <c r="AA4" t="s">
        <v>105</v>
      </c>
      <c r="AB4" t="s">
        <v>413</v>
      </c>
      <c r="AC4" t="s">
        <v>439</v>
      </c>
      <c r="AD4" t="s">
        <v>408</v>
      </c>
      <c r="AE4" t="s">
        <v>376</v>
      </c>
      <c r="AF4" t="s">
        <v>88</v>
      </c>
      <c r="AG4" t="s">
        <v>237</v>
      </c>
      <c r="AH4" t="s">
        <v>426</v>
      </c>
      <c r="AI4" t="s">
        <v>546</v>
      </c>
      <c r="AJ4" s="60">
        <v>45550</v>
      </c>
      <c r="AK4">
        <v>2024</v>
      </c>
      <c r="AL4" t="s">
        <v>710</v>
      </c>
      <c r="AM4" t="s">
        <v>520</v>
      </c>
      <c r="AN4" t="s">
        <v>394</v>
      </c>
      <c r="AO4" t="s">
        <v>379</v>
      </c>
      <c r="AP4" t="s">
        <v>380</v>
      </c>
      <c r="AQ4" t="s">
        <v>381</v>
      </c>
      <c r="AR4" t="s">
        <v>382</v>
      </c>
      <c r="AS4" t="s">
        <v>526</v>
      </c>
      <c r="AT4">
        <v>-2</v>
      </c>
      <c r="AU4" s="60" t="s">
        <v>105</v>
      </c>
      <c r="AV4" t="s">
        <v>382</v>
      </c>
      <c r="AW4">
        <v>41.5</v>
      </c>
      <c r="AX4" t="s">
        <v>383</v>
      </c>
      <c r="AY4">
        <v>338</v>
      </c>
      <c r="AZ4">
        <v>198</v>
      </c>
      <c r="BA4">
        <v>1</v>
      </c>
      <c r="BB4">
        <v>3</v>
      </c>
      <c r="BC4">
        <v>1</v>
      </c>
      <c r="BD4">
        <v>6</v>
      </c>
      <c r="BE4">
        <v>140</v>
      </c>
      <c r="BF4">
        <v>0</v>
      </c>
      <c r="BG4">
        <v>3</v>
      </c>
      <c r="BH4">
        <v>0</v>
      </c>
      <c r="BI4">
        <v>383</v>
      </c>
      <c r="BJ4">
        <v>122</v>
      </c>
      <c r="BK4">
        <v>1</v>
      </c>
      <c r="BL4">
        <v>0</v>
      </c>
      <c r="BM4">
        <v>0</v>
      </c>
      <c r="BN4">
        <v>0</v>
      </c>
      <c r="BO4">
        <v>261</v>
      </c>
      <c r="BP4">
        <v>0</v>
      </c>
      <c r="BQ4">
        <v>2</v>
      </c>
      <c r="BR4">
        <v>1</v>
      </c>
      <c r="BS4">
        <v>10</v>
      </c>
      <c r="BT4">
        <v>16</v>
      </c>
      <c r="BU4">
        <v>8</v>
      </c>
      <c r="BV4">
        <v>16</v>
      </c>
      <c r="BW4">
        <v>26</v>
      </c>
    </row>
    <row r="5" spans="1:75" x14ac:dyDescent="0.2">
      <c r="A5" s="28" t="str">
        <f t="shared" si="0"/>
        <v>Packers</v>
      </c>
      <c r="B5" s="28" t="s">
        <v>140</v>
      </c>
      <c r="C5">
        <v>1</v>
      </c>
      <c r="D5">
        <v>0</v>
      </c>
      <c r="E5">
        <v>3</v>
      </c>
      <c r="F5">
        <v>338</v>
      </c>
      <c r="G5">
        <v>10</v>
      </c>
      <c r="H5">
        <v>0</v>
      </c>
      <c r="I5">
        <v>0</v>
      </c>
      <c r="J5">
        <v>0</v>
      </c>
      <c r="K5">
        <f t="shared" si="1"/>
        <v>0</v>
      </c>
      <c r="W5" s="44" t="s">
        <v>119</v>
      </c>
      <c r="X5" s="45" t="s">
        <v>100</v>
      </c>
      <c r="AA5" t="s">
        <v>88</v>
      </c>
      <c r="AB5" t="s">
        <v>237</v>
      </c>
      <c r="AC5" t="s">
        <v>426</v>
      </c>
      <c r="AD5" t="s">
        <v>546</v>
      </c>
      <c r="AE5" t="s">
        <v>384</v>
      </c>
      <c r="AF5" t="s">
        <v>105</v>
      </c>
      <c r="AG5" t="s">
        <v>413</v>
      </c>
      <c r="AH5" t="s">
        <v>439</v>
      </c>
      <c r="AI5" t="s">
        <v>408</v>
      </c>
      <c r="AJ5" s="60">
        <v>45550</v>
      </c>
      <c r="AK5">
        <v>2024</v>
      </c>
      <c r="AL5" t="s">
        <v>710</v>
      </c>
      <c r="AM5" t="s">
        <v>520</v>
      </c>
      <c r="AN5" t="s">
        <v>394</v>
      </c>
      <c r="AO5" t="s">
        <v>379</v>
      </c>
      <c r="AP5" t="s">
        <v>380</v>
      </c>
      <c r="AQ5" t="s">
        <v>381</v>
      </c>
      <c r="AR5" t="s">
        <v>385</v>
      </c>
      <c r="AS5" t="s">
        <v>553</v>
      </c>
      <c r="AT5">
        <v>-2</v>
      </c>
      <c r="AU5" s="60" t="s">
        <v>105</v>
      </c>
      <c r="AV5" t="s">
        <v>385</v>
      </c>
      <c r="AW5">
        <v>41.5</v>
      </c>
      <c r="AX5" t="s">
        <v>383</v>
      </c>
      <c r="AY5">
        <v>383</v>
      </c>
      <c r="AZ5">
        <v>122</v>
      </c>
      <c r="BA5">
        <v>1</v>
      </c>
      <c r="BB5">
        <v>0</v>
      </c>
      <c r="BC5">
        <v>0</v>
      </c>
      <c r="BD5">
        <v>0</v>
      </c>
      <c r="BE5">
        <v>261</v>
      </c>
      <c r="BF5">
        <v>0</v>
      </c>
      <c r="BG5">
        <v>2</v>
      </c>
      <c r="BH5">
        <v>1</v>
      </c>
      <c r="BI5">
        <v>338</v>
      </c>
      <c r="BJ5">
        <v>198</v>
      </c>
      <c r="BK5">
        <v>1</v>
      </c>
      <c r="BL5">
        <v>3</v>
      </c>
      <c r="BM5">
        <v>1</v>
      </c>
      <c r="BN5">
        <v>6</v>
      </c>
      <c r="BO5">
        <v>140</v>
      </c>
      <c r="BP5">
        <v>0</v>
      </c>
      <c r="BQ5">
        <v>3</v>
      </c>
      <c r="BR5">
        <v>0</v>
      </c>
      <c r="BS5">
        <v>16</v>
      </c>
      <c r="BT5">
        <v>10</v>
      </c>
      <c r="BU5">
        <v>16</v>
      </c>
      <c r="BV5">
        <v>8</v>
      </c>
      <c r="BW5">
        <v>26</v>
      </c>
    </row>
    <row r="6" spans="1:75" x14ac:dyDescent="0.2">
      <c r="A6" s="28" t="str">
        <f t="shared" si="0"/>
        <v>Raiders</v>
      </c>
      <c r="B6" s="28" t="s">
        <v>147</v>
      </c>
      <c r="C6">
        <v>2</v>
      </c>
      <c r="D6">
        <v>0</v>
      </c>
      <c r="E6">
        <v>1</v>
      </c>
      <c r="F6">
        <v>383</v>
      </c>
      <c r="G6">
        <v>23</v>
      </c>
      <c r="H6">
        <v>0</v>
      </c>
      <c r="I6">
        <v>0</v>
      </c>
      <c r="J6">
        <v>0</v>
      </c>
      <c r="K6">
        <f t="shared" si="1"/>
        <v>0</v>
      </c>
      <c r="W6" s="44" t="s">
        <v>120</v>
      </c>
      <c r="X6" s="45" t="s">
        <v>91</v>
      </c>
      <c r="AA6" t="s">
        <v>110</v>
      </c>
      <c r="AB6" t="s">
        <v>542</v>
      </c>
      <c r="AC6" t="s">
        <v>378</v>
      </c>
      <c r="AD6" t="s">
        <v>407</v>
      </c>
      <c r="AE6" t="s">
        <v>376</v>
      </c>
      <c r="AF6" t="s">
        <v>93</v>
      </c>
      <c r="AG6" t="s">
        <v>214</v>
      </c>
      <c r="AH6" t="s">
        <v>442</v>
      </c>
      <c r="AI6" t="s">
        <v>543</v>
      </c>
      <c r="AJ6" s="60">
        <v>45550</v>
      </c>
      <c r="AK6">
        <v>2024</v>
      </c>
      <c r="AL6" t="s">
        <v>710</v>
      </c>
      <c r="AM6" t="s">
        <v>520</v>
      </c>
      <c r="AN6" t="s">
        <v>394</v>
      </c>
      <c r="AO6" t="s">
        <v>379</v>
      </c>
      <c r="AP6" t="s">
        <v>380</v>
      </c>
      <c r="AQ6" t="s">
        <v>381</v>
      </c>
      <c r="AR6" t="s">
        <v>385</v>
      </c>
      <c r="AS6" t="s">
        <v>713</v>
      </c>
      <c r="AT6">
        <v>-9</v>
      </c>
      <c r="AU6" s="60" t="s">
        <v>93</v>
      </c>
      <c r="AV6" t="s">
        <v>385</v>
      </c>
      <c r="AW6">
        <v>42.5</v>
      </c>
      <c r="AX6" t="s">
        <v>400</v>
      </c>
      <c r="AY6">
        <v>260</v>
      </c>
      <c r="AZ6">
        <v>233</v>
      </c>
      <c r="BA6">
        <v>1</v>
      </c>
      <c r="BB6">
        <v>1</v>
      </c>
      <c r="BC6">
        <v>5</v>
      </c>
      <c r="BD6">
        <v>43</v>
      </c>
      <c r="BE6">
        <v>27</v>
      </c>
      <c r="BF6">
        <v>1</v>
      </c>
      <c r="BG6">
        <v>1</v>
      </c>
      <c r="BH6">
        <v>0</v>
      </c>
      <c r="BI6">
        <v>383</v>
      </c>
      <c r="BJ6">
        <v>232</v>
      </c>
      <c r="BK6">
        <v>1</v>
      </c>
      <c r="BL6">
        <v>1</v>
      </c>
      <c r="BM6">
        <v>2</v>
      </c>
      <c r="BN6">
        <v>15</v>
      </c>
      <c r="BO6">
        <v>151</v>
      </c>
      <c r="BP6">
        <v>1</v>
      </c>
      <c r="BQ6">
        <v>0</v>
      </c>
      <c r="BR6">
        <v>0</v>
      </c>
      <c r="BS6">
        <v>26</v>
      </c>
      <c r="BT6">
        <v>23</v>
      </c>
      <c r="BU6">
        <v>26</v>
      </c>
      <c r="BV6">
        <v>14</v>
      </c>
      <c r="BW6">
        <v>49</v>
      </c>
    </row>
    <row r="7" spans="1:75" x14ac:dyDescent="0.2">
      <c r="A7" s="28" t="str">
        <f t="shared" si="0"/>
        <v>Ravens</v>
      </c>
      <c r="B7" s="28" t="s">
        <v>146</v>
      </c>
      <c r="C7">
        <v>5</v>
      </c>
      <c r="D7">
        <v>0</v>
      </c>
      <c r="E7">
        <v>1</v>
      </c>
      <c r="F7">
        <v>260</v>
      </c>
      <c r="G7">
        <v>26</v>
      </c>
      <c r="H7">
        <v>0</v>
      </c>
      <c r="I7">
        <v>0</v>
      </c>
      <c r="J7">
        <v>0</v>
      </c>
      <c r="K7">
        <f t="shared" si="1"/>
        <v>0</v>
      </c>
      <c r="W7" s="44" t="s">
        <v>121</v>
      </c>
      <c r="X7" s="45" t="s">
        <v>97</v>
      </c>
      <c r="AA7" t="s">
        <v>93</v>
      </c>
      <c r="AB7" t="s">
        <v>214</v>
      </c>
      <c r="AC7" t="s">
        <v>442</v>
      </c>
      <c r="AD7" t="s">
        <v>543</v>
      </c>
      <c r="AE7" t="s">
        <v>384</v>
      </c>
      <c r="AF7" t="s">
        <v>110</v>
      </c>
      <c r="AG7" t="s">
        <v>542</v>
      </c>
      <c r="AH7" t="s">
        <v>378</v>
      </c>
      <c r="AI7" t="s">
        <v>407</v>
      </c>
      <c r="AJ7" s="60">
        <v>45550</v>
      </c>
      <c r="AK7">
        <v>2024</v>
      </c>
      <c r="AL7" t="s">
        <v>710</v>
      </c>
      <c r="AM7" t="s">
        <v>520</v>
      </c>
      <c r="AN7" t="s">
        <v>394</v>
      </c>
      <c r="AO7" t="s">
        <v>379</v>
      </c>
      <c r="AP7" t="s">
        <v>380</v>
      </c>
      <c r="AQ7" t="s">
        <v>381</v>
      </c>
      <c r="AR7" t="s">
        <v>382</v>
      </c>
      <c r="AS7" t="s">
        <v>714</v>
      </c>
      <c r="AT7">
        <v>-9</v>
      </c>
      <c r="AU7" s="60" t="s">
        <v>93</v>
      </c>
      <c r="AV7" t="s">
        <v>382</v>
      </c>
      <c r="AW7">
        <v>42.5</v>
      </c>
      <c r="AX7" t="s">
        <v>400</v>
      </c>
      <c r="AY7">
        <v>383</v>
      </c>
      <c r="AZ7">
        <v>232</v>
      </c>
      <c r="BA7">
        <v>1</v>
      </c>
      <c r="BB7">
        <v>1</v>
      </c>
      <c r="BC7">
        <v>2</v>
      </c>
      <c r="BD7">
        <v>15</v>
      </c>
      <c r="BE7">
        <v>151</v>
      </c>
      <c r="BF7">
        <v>1</v>
      </c>
      <c r="BG7">
        <v>0</v>
      </c>
      <c r="BH7">
        <v>0</v>
      </c>
      <c r="BI7">
        <v>260</v>
      </c>
      <c r="BJ7">
        <v>233</v>
      </c>
      <c r="BK7">
        <v>1</v>
      </c>
      <c r="BL7">
        <v>1</v>
      </c>
      <c r="BM7">
        <v>5</v>
      </c>
      <c r="BN7">
        <v>43</v>
      </c>
      <c r="BO7">
        <v>27</v>
      </c>
      <c r="BP7">
        <v>1</v>
      </c>
      <c r="BQ7">
        <v>1</v>
      </c>
      <c r="BR7">
        <v>0</v>
      </c>
      <c r="BS7">
        <v>23</v>
      </c>
      <c r="BT7">
        <v>26</v>
      </c>
      <c r="BU7">
        <v>14</v>
      </c>
      <c r="BV7">
        <v>26</v>
      </c>
      <c r="BW7">
        <v>49</v>
      </c>
    </row>
    <row r="8" spans="1:75" x14ac:dyDescent="0.2">
      <c r="A8" s="28" t="str">
        <f t="shared" si="0"/>
        <v>Jets</v>
      </c>
      <c r="B8" s="28" t="s">
        <v>120</v>
      </c>
      <c r="C8">
        <v>4</v>
      </c>
      <c r="D8">
        <v>1</v>
      </c>
      <c r="E8">
        <v>1</v>
      </c>
      <c r="F8">
        <v>300</v>
      </c>
      <c r="G8">
        <v>17</v>
      </c>
      <c r="H8">
        <v>0</v>
      </c>
      <c r="I8">
        <v>0</v>
      </c>
      <c r="J8">
        <v>0</v>
      </c>
      <c r="K8">
        <f t="shared" si="1"/>
        <v>0</v>
      </c>
      <c r="W8" s="44" t="s">
        <v>122</v>
      </c>
      <c r="X8" s="45" t="s">
        <v>106</v>
      </c>
      <c r="AA8" t="s">
        <v>91</v>
      </c>
      <c r="AB8" t="s">
        <v>423</v>
      </c>
      <c r="AC8" t="s">
        <v>706</v>
      </c>
      <c r="AD8" t="s">
        <v>707</v>
      </c>
      <c r="AE8" t="s">
        <v>376</v>
      </c>
      <c r="AF8" t="s">
        <v>83</v>
      </c>
      <c r="AG8" t="s">
        <v>387</v>
      </c>
      <c r="AH8" t="s">
        <v>518</v>
      </c>
      <c r="AI8" t="s">
        <v>519</v>
      </c>
      <c r="AJ8" s="60">
        <v>45550</v>
      </c>
      <c r="AK8">
        <v>2024</v>
      </c>
      <c r="AL8" t="s">
        <v>710</v>
      </c>
      <c r="AM8" t="s">
        <v>520</v>
      </c>
      <c r="AN8" t="s">
        <v>394</v>
      </c>
      <c r="AO8" t="s">
        <v>379</v>
      </c>
      <c r="AP8" t="s">
        <v>380</v>
      </c>
      <c r="AQ8" t="s">
        <v>391</v>
      </c>
      <c r="AR8" t="s">
        <v>385</v>
      </c>
      <c r="AS8" t="s">
        <v>521</v>
      </c>
      <c r="AT8">
        <v>-4</v>
      </c>
      <c r="AU8" s="60" t="s">
        <v>91</v>
      </c>
      <c r="AV8" t="s">
        <v>385</v>
      </c>
      <c r="AW8">
        <v>41</v>
      </c>
      <c r="AX8" t="s">
        <v>715</v>
      </c>
      <c r="AY8">
        <v>265</v>
      </c>
      <c r="AZ8">
        <v>164</v>
      </c>
      <c r="BA8">
        <v>2</v>
      </c>
      <c r="BB8">
        <v>0</v>
      </c>
      <c r="BC8">
        <v>2</v>
      </c>
      <c r="BD8">
        <v>12</v>
      </c>
      <c r="BE8">
        <v>101</v>
      </c>
      <c r="BF8">
        <v>1</v>
      </c>
      <c r="BG8">
        <v>0</v>
      </c>
      <c r="BH8">
        <v>0</v>
      </c>
      <c r="BI8">
        <v>300</v>
      </c>
      <c r="BJ8">
        <v>170</v>
      </c>
      <c r="BK8">
        <v>1</v>
      </c>
      <c r="BL8">
        <v>1</v>
      </c>
      <c r="BM8">
        <v>4</v>
      </c>
      <c r="BN8">
        <v>22</v>
      </c>
      <c r="BO8">
        <v>130</v>
      </c>
      <c r="BP8">
        <v>1</v>
      </c>
      <c r="BQ8">
        <v>1</v>
      </c>
      <c r="BR8">
        <v>1</v>
      </c>
      <c r="BS8">
        <v>24</v>
      </c>
      <c r="BT8">
        <v>17</v>
      </c>
      <c r="BU8">
        <v>20</v>
      </c>
      <c r="BV8">
        <v>17</v>
      </c>
      <c r="BW8">
        <v>41</v>
      </c>
    </row>
    <row r="9" spans="1:75" x14ac:dyDescent="0.2">
      <c r="A9" s="28" t="str">
        <f t="shared" si="0"/>
        <v>Titans</v>
      </c>
      <c r="B9" s="28" t="s">
        <v>133</v>
      </c>
      <c r="C9">
        <v>2</v>
      </c>
      <c r="D9">
        <v>0</v>
      </c>
      <c r="E9">
        <v>0</v>
      </c>
      <c r="F9">
        <v>265</v>
      </c>
      <c r="G9">
        <v>24</v>
      </c>
      <c r="H9">
        <v>0</v>
      </c>
      <c r="I9">
        <v>0</v>
      </c>
      <c r="J9">
        <v>0</v>
      </c>
      <c r="K9">
        <f t="shared" si="1"/>
        <v>0</v>
      </c>
      <c r="W9" s="44" t="s">
        <v>123</v>
      </c>
      <c r="X9" s="45" t="s">
        <v>86</v>
      </c>
      <c r="AA9" t="s">
        <v>83</v>
      </c>
      <c r="AB9" t="s">
        <v>387</v>
      </c>
      <c r="AC9" t="s">
        <v>518</v>
      </c>
      <c r="AD9" t="s">
        <v>519</v>
      </c>
      <c r="AE9" t="s">
        <v>384</v>
      </c>
      <c r="AF9" t="s">
        <v>91</v>
      </c>
      <c r="AG9" t="s">
        <v>423</v>
      </c>
      <c r="AH9" t="s">
        <v>706</v>
      </c>
      <c r="AI9" t="s">
        <v>707</v>
      </c>
      <c r="AJ9" s="60">
        <v>45550</v>
      </c>
      <c r="AK9">
        <v>2024</v>
      </c>
      <c r="AL9" t="s">
        <v>710</v>
      </c>
      <c r="AM9" t="s">
        <v>520</v>
      </c>
      <c r="AN9" t="s">
        <v>394</v>
      </c>
      <c r="AO9" t="s">
        <v>379</v>
      </c>
      <c r="AP9" t="s">
        <v>380</v>
      </c>
      <c r="AQ9" t="s">
        <v>391</v>
      </c>
      <c r="AR9" t="s">
        <v>382</v>
      </c>
      <c r="AS9" t="s">
        <v>554</v>
      </c>
      <c r="AT9">
        <v>-4</v>
      </c>
      <c r="AU9" s="60" t="s">
        <v>91</v>
      </c>
      <c r="AV9" t="s">
        <v>382</v>
      </c>
      <c r="AW9">
        <v>41</v>
      </c>
      <c r="AX9" t="s">
        <v>715</v>
      </c>
      <c r="AY9">
        <v>300</v>
      </c>
      <c r="AZ9">
        <v>170</v>
      </c>
      <c r="BA9">
        <v>1</v>
      </c>
      <c r="BB9">
        <v>1</v>
      </c>
      <c r="BC9">
        <v>4</v>
      </c>
      <c r="BD9">
        <v>22</v>
      </c>
      <c r="BE9">
        <v>130</v>
      </c>
      <c r="BF9">
        <v>1</v>
      </c>
      <c r="BG9">
        <v>1</v>
      </c>
      <c r="BH9">
        <v>1</v>
      </c>
      <c r="BI9">
        <v>265</v>
      </c>
      <c r="BJ9">
        <v>164</v>
      </c>
      <c r="BK9">
        <v>2</v>
      </c>
      <c r="BL9">
        <v>0</v>
      </c>
      <c r="BM9">
        <v>2</v>
      </c>
      <c r="BN9">
        <v>12</v>
      </c>
      <c r="BO9">
        <v>101</v>
      </c>
      <c r="BP9">
        <v>1</v>
      </c>
      <c r="BQ9">
        <v>0</v>
      </c>
      <c r="BR9">
        <v>0</v>
      </c>
      <c r="BS9">
        <v>17</v>
      </c>
      <c r="BT9">
        <v>24</v>
      </c>
      <c r="BU9">
        <v>17</v>
      </c>
      <c r="BV9">
        <v>20</v>
      </c>
      <c r="BW9">
        <v>41</v>
      </c>
    </row>
    <row r="10" spans="1:75" x14ac:dyDescent="0.2">
      <c r="A10" s="28" t="str">
        <f t="shared" si="0"/>
        <v>Giants</v>
      </c>
      <c r="B10" s="28" t="s">
        <v>139</v>
      </c>
      <c r="C10">
        <v>5</v>
      </c>
      <c r="D10">
        <v>0</v>
      </c>
      <c r="E10">
        <v>0</v>
      </c>
      <c r="F10">
        <v>425</v>
      </c>
      <c r="G10">
        <v>21</v>
      </c>
      <c r="H10">
        <v>0</v>
      </c>
      <c r="I10">
        <v>0</v>
      </c>
      <c r="J10">
        <v>0</v>
      </c>
      <c r="K10">
        <f t="shared" si="1"/>
        <v>0</v>
      </c>
      <c r="W10" s="44" t="s">
        <v>124</v>
      </c>
      <c r="X10" s="45" t="s">
        <v>109</v>
      </c>
      <c r="AA10" t="s">
        <v>90</v>
      </c>
      <c r="AB10" t="s">
        <v>420</v>
      </c>
      <c r="AC10" t="s">
        <v>421</v>
      </c>
      <c r="AD10" t="s">
        <v>422</v>
      </c>
      <c r="AE10" t="s">
        <v>376</v>
      </c>
      <c r="AF10" t="s">
        <v>409</v>
      </c>
      <c r="AG10" t="s">
        <v>402</v>
      </c>
      <c r="AH10" t="s">
        <v>537</v>
      </c>
      <c r="AI10" t="s">
        <v>538</v>
      </c>
      <c r="AJ10" s="60">
        <v>45550</v>
      </c>
      <c r="AK10">
        <v>2024</v>
      </c>
      <c r="AL10" t="s">
        <v>710</v>
      </c>
      <c r="AM10" t="s">
        <v>520</v>
      </c>
      <c r="AN10" t="s">
        <v>394</v>
      </c>
      <c r="AO10" t="s">
        <v>379</v>
      </c>
      <c r="AP10" t="s">
        <v>380</v>
      </c>
      <c r="AQ10" t="s">
        <v>381</v>
      </c>
      <c r="AR10" t="s">
        <v>382</v>
      </c>
      <c r="AS10" t="s">
        <v>716</v>
      </c>
      <c r="AT10">
        <v>-1</v>
      </c>
      <c r="AU10" s="60" t="s">
        <v>409</v>
      </c>
      <c r="AV10" t="s">
        <v>382</v>
      </c>
      <c r="AW10">
        <v>43</v>
      </c>
      <c r="AX10" t="s">
        <v>383</v>
      </c>
      <c r="AY10">
        <v>304</v>
      </c>
      <c r="AZ10">
        <v>175</v>
      </c>
      <c r="BA10">
        <v>2</v>
      </c>
      <c r="BB10">
        <v>0</v>
      </c>
      <c r="BC10">
        <v>1</v>
      </c>
      <c r="BD10">
        <v>3</v>
      </c>
      <c r="BE10">
        <v>129</v>
      </c>
      <c r="BF10">
        <v>1</v>
      </c>
      <c r="BG10">
        <v>1</v>
      </c>
      <c r="BH10">
        <v>1</v>
      </c>
      <c r="BI10">
        <v>425</v>
      </c>
      <c r="BJ10">
        <v>210</v>
      </c>
      <c r="BK10">
        <v>0</v>
      </c>
      <c r="BL10">
        <v>0</v>
      </c>
      <c r="BM10">
        <v>5</v>
      </c>
      <c r="BN10">
        <v>16</v>
      </c>
      <c r="BO10">
        <v>215</v>
      </c>
      <c r="BP10">
        <v>0</v>
      </c>
      <c r="BQ10">
        <v>0</v>
      </c>
      <c r="BR10">
        <v>0</v>
      </c>
      <c r="BS10">
        <v>18</v>
      </c>
      <c r="BT10">
        <v>21</v>
      </c>
      <c r="BU10">
        <v>18</v>
      </c>
      <c r="BV10">
        <v>20</v>
      </c>
      <c r="BW10">
        <v>39</v>
      </c>
    </row>
    <row r="11" spans="1:75" x14ac:dyDescent="0.2">
      <c r="A11" s="28" t="str">
        <f t="shared" si="0"/>
        <v>Commanders</v>
      </c>
      <c r="B11" s="28" t="s">
        <v>135</v>
      </c>
      <c r="C11">
        <v>1</v>
      </c>
      <c r="D11">
        <v>1</v>
      </c>
      <c r="E11">
        <v>0</v>
      </c>
      <c r="F11">
        <v>304</v>
      </c>
      <c r="G11">
        <v>18</v>
      </c>
      <c r="H11">
        <v>0</v>
      </c>
      <c r="I11">
        <v>0</v>
      </c>
      <c r="J11">
        <v>0</v>
      </c>
      <c r="K11">
        <f t="shared" si="1"/>
        <v>0</v>
      </c>
      <c r="W11" s="44" t="s">
        <v>125</v>
      </c>
      <c r="X11" s="45" t="s">
        <v>105</v>
      </c>
      <c r="AA11" t="s">
        <v>409</v>
      </c>
      <c r="AB11" t="s">
        <v>402</v>
      </c>
      <c r="AC11" t="s">
        <v>537</v>
      </c>
      <c r="AD11" t="s">
        <v>538</v>
      </c>
      <c r="AE11" t="s">
        <v>384</v>
      </c>
      <c r="AF11" t="s">
        <v>90</v>
      </c>
      <c r="AG11" t="s">
        <v>420</v>
      </c>
      <c r="AH11" t="s">
        <v>421</v>
      </c>
      <c r="AI11" t="s">
        <v>422</v>
      </c>
      <c r="AJ11" s="60">
        <v>45550</v>
      </c>
      <c r="AK11">
        <v>2024</v>
      </c>
      <c r="AL11" t="s">
        <v>710</v>
      </c>
      <c r="AM11" t="s">
        <v>520</v>
      </c>
      <c r="AN11" t="s">
        <v>394</v>
      </c>
      <c r="AO11" t="s">
        <v>379</v>
      </c>
      <c r="AP11" t="s">
        <v>380</v>
      </c>
      <c r="AQ11" t="s">
        <v>381</v>
      </c>
      <c r="AR11" t="s">
        <v>385</v>
      </c>
      <c r="AS11" t="s">
        <v>717</v>
      </c>
      <c r="AT11">
        <v>-1</v>
      </c>
      <c r="AU11" s="60" t="s">
        <v>409</v>
      </c>
      <c r="AV11" t="s">
        <v>385</v>
      </c>
      <c r="AW11">
        <v>43</v>
      </c>
      <c r="AX11" t="s">
        <v>383</v>
      </c>
      <c r="AY11">
        <v>425</v>
      </c>
      <c r="AZ11">
        <v>210</v>
      </c>
      <c r="BA11">
        <v>0</v>
      </c>
      <c r="BB11">
        <v>0</v>
      </c>
      <c r="BC11">
        <v>5</v>
      </c>
      <c r="BD11">
        <v>16</v>
      </c>
      <c r="BE11">
        <v>215</v>
      </c>
      <c r="BF11">
        <v>0</v>
      </c>
      <c r="BG11">
        <v>0</v>
      </c>
      <c r="BH11">
        <v>0</v>
      </c>
      <c r="BI11">
        <v>304</v>
      </c>
      <c r="BJ11">
        <v>175</v>
      </c>
      <c r="BK11">
        <v>2</v>
      </c>
      <c r="BL11">
        <v>0</v>
      </c>
      <c r="BM11">
        <v>1</v>
      </c>
      <c r="BN11">
        <v>3</v>
      </c>
      <c r="BO11">
        <v>129</v>
      </c>
      <c r="BP11">
        <v>1</v>
      </c>
      <c r="BQ11">
        <v>1</v>
      </c>
      <c r="BR11">
        <v>1</v>
      </c>
      <c r="BS11">
        <v>21</v>
      </c>
      <c r="BT11">
        <v>18</v>
      </c>
      <c r="BU11">
        <v>20</v>
      </c>
      <c r="BV11">
        <v>18</v>
      </c>
      <c r="BW11">
        <v>39</v>
      </c>
    </row>
    <row r="12" spans="1:75" x14ac:dyDescent="0.2">
      <c r="A12" s="28" t="str">
        <f t="shared" si="0"/>
        <v>Seahawks</v>
      </c>
      <c r="B12" s="28" t="s">
        <v>124</v>
      </c>
      <c r="C12">
        <v>3</v>
      </c>
      <c r="D12">
        <v>0</v>
      </c>
      <c r="E12">
        <v>0</v>
      </c>
      <c r="F12">
        <v>310</v>
      </c>
      <c r="G12">
        <v>20</v>
      </c>
      <c r="H12">
        <v>0</v>
      </c>
      <c r="I12">
        <v>0</v>
      </c>
      <c r="J12">
        <v>0</v>
      </c>
      <c r="K12">
        <f t="shared" si="1"/>
        <v>0</v>
      </c>
      <c r="W12" s="44" t="s">
        <v>126</v>
      </c>
      <c r="X12" s="45" t="s">
        <v>102</v>
      </c>
      <c r="AA12" t="s">
        <v>109</v>
      </c>
      <c r="AB12" t="s">
        <v>425</v>
      </c>
      <c r="AC12" t="s">
        <v>529</v>
      </c>
      <c r="AD12" t="s">
        <v>530</v>
      </c>
      <c r="AE12" t="s">
        <v>376</v>
      </c>
      <c r="AF12" t="s">
        <v>92</v>
      </c>
      <c r="AG12" t="s">
        <v>523</v>
      </c>
      <c r="AH12" t="s">
        <v>524</v>
      </c>
      <c r="AI12" t="s">
        <v>525</v>
      </c>
      <c r="AJ12" s="60">
        <v>45550</v>
      </c>
      <c r="AK12">
        <v>2024</v>
      </c>
      <c r="AL12" t="s">
        <v>710</v>
      </c>
      <c r="AM12" t="s">
        <v>520</v>
      </c>
      <c r="AN12" t="s">
        <v>394</v>
      </c>
      <c r="AO12" t="s">
        <v>379</v>
      </c>
      <c r="AP12" t="s">
        <v>380</v>
      </c>
      <c r="AQ12" t="s">
        <v>391</v>
      </c>
      <c r="AR12" t="s">
        <v>385</v>
      </c>
      <c r="AS12" t="s">
        <v>718</v>
      </c>
      <c r="AT12">
        <v>-3</v>
      </c>
      <c r="AU12" s="60" t="s">
        <v>109</v>
      </c>
      <c r="AV12" t="s">
        <v>719</v>
      </c>
      <c r="AW12">
        <v>39.5</v>
      </c>
      <c r="AX12" t="s">
        <v>400</v>
      </c>
      <c r="AY12">
        <v>358</v>
      </c>
      <c r="AZ12">
        <v>312</v>
      </c>
      <c r="BA12">
        <v>1</v>
      </c>
      <c r="BB12">
        <v>0</v>
      </c>
      <c r="BC12">
        <v>3</v>
      </c>
      <c r="BD12">
        <v>15</v>
      </c>
      <c r="BE12">
        <v>46</v>
      </c>
      <c r="BF12">
        <v>1</v>
      </c>
      <c r="BG12">
        <v>0</v>
      </c>
      <c r="BH12">
        <v>0</v>
      </c>
      <c r="BI12">
        <v>310</v>
      </c>
      <c r="BJ12">
        <v>125</v>
      </c>
      <c r="BK12">
        <v>1</v>
      </c>
      <c r="BL12">
        <v>0</v>
      </c>
      <c r="BM12">
        <v>3</v>
      </c>
      <c r="BN12">
        <v>24</v>
      </c>
      <c r="BO12">
        <v>185</v>
      </c>
      <c r="BP12">
        <v>1</v>
      </c>
      <c r="BQ12">
        <v>1</v>
      </c>
      <c r="BR12">
        <v>0</v>
      </c>
      <c r="BS12">
        <v>23</v>
      </c>
      <c r="BT12">
        <v>20</v>
      </c>
      <c r="BU12">
        <v>20</v>
      </c>
      <c r="BV12">
        <v>20</v>
      </c>
      <c r="BW12">
        <v>43</v>
      </c>
    </row>
    <row r="13" spans="1:75" x14ac:dyDescent="0.2">
      <c r="A13" s="28" t="str">
        <f t="shared" si="0"/>
        <v>Patriots</v>
      </c>
      <c r="B13" s="28" t="s">
        <v>143</v>
      </c>
      <c r="C13">
        <v>3</v>
      </c>
      <c r="D13">
        <v>0</v>
      </c>
      <c r="E13">
        <v>0</v>
      </c>
      <c r="F13">
        <v>358</v>
      </c>
      <c r="G13">
        <v>23</v>
      </c>
      <c r="H13">
        <v>0</v>
      </c>
      <c r="I13">
        <v>0</v>
      </c>
      <c r="J13">
        <v>0</v>
      </c>
      <c r="K13">
        <f t="shared" si="1"/>
        <v>0</v>
      </c>
      <c r="W13" s="44" t="s">
        <v>127</v>
      </c>
      <c r="X13" s="45" t="s">
        <v>108</v>
      </c>
      <c r="AA13" t="s">
        <v>92</v>
      </c>
      <c r="AB13" t="s">
        <v>523</v>
      </c>
      <c r="AC13" t="s">
        <v>524</v>
      </c>
      <c r="AD13" t="s">
        <v>525</v>
      </c>
      <c r="AE13" t="s">
        <v>384</v>
      </c>
      <c r="AF13" t="s">
        <v>109</v>
      </c>
      <c r="AG13" t="s">
        <v>425</v>
      </c>
      <c r="AH13" t="s">
        <v>529</v>
      </c>
      <c r="AI13" t="s">
        <v>530</v>
      </c>
      <c r="AJ13" s="60">
        <v>45550</v>
      </c>
      <c r="AK13">
        <v>2024</v>
      </c>
      <c r="AL13" t="s">
        <v>710</v>
      </c>
      <c r="AM13" t="s">
        <v>520</v>
      </c>
      <c r="AN13" t="s">
        <v>394</v>
      </c>
      <c r="AO13" t="s">
        <v>379</v>
      </c>
      <c r="AP13" t="s">
        <v>380</v>
      </c>
      <c r="AQ13" t="s">
        <v>391</v>
      </c>
      <c r="AR13" t="s">
        <v>382</v>
      </c>
      <c r="AS13" t="s">
        <v>720</v>
      </c>
      <c r="AT13">
        <v>-3</v>
      </c>
      <c r="AU13" s="60" t="s">
        <v>109</v>
      </c>
      <c r="AV13" t="s">
        <v>719</v>
      </c>
      <c r="AW13">
        <v>39.5</v>
      </c>
      <c r="AX13" t="s">
        <v>400</v>
      </c>
      <c r="AY13">
        <v>310</v>
      </c>
      <c r="AZ13">
        <v>125</v>
      </c>
      <c r="BA13">
        <v>1</v>
      </c>
      <c r="BB13">
        <v>0</v>
      </c>
      <c r="BC13">
        <v>3</v>
      </c>
      <c r="BD13">
        <v>24</v>
      </c>
      <c r="BE13">
        <v>185</v>
      </c>
      <c r="BF13">
        <v>1</v>
      </c>
      <c r="BG13">
        <v>1</v>
      </c>
      <c r="BH13">
        <v>0</v>
      </c>
      <c r="BI13">
        <v>358</v>
      </c>
      <c r="BJ13">
        <v>312</v>
      </c>
      <c r="BK13">
        <v>1</v>
      </c>
      <c r="BL13">
        <v>0</v>
      </c>
      <c r="BM13">
        <v>3</v>
      </c>
      <c r="BN13">
        <v>15</v>
      </c>
      <c r="BO13">
        <v>46</v>
      </c>
      <c r="BP13">
        <v>1</v>
      </c>
      <c r="BQ13">
        <v>0</v>
      </c>
      <c r="BR13">
        <v>0</v>
      </c>
      <c r="BS13">
        <v>20</v>
      </c>
      <c r="BT13">
        <v>23</v>
      </c>
      <c r="BU13">
        <v>20</v>
      </c>
      <c r="BV13">
        <v>20</v>
      </c>
      <c r="BW13">
        <v>43</v>
      </c>
    </row>
    <row r="14" spans="1:75" x14ac:dyDescent="0.2">
      <c r="A14" s="28" t="str">
        <f t="shared" si="0"/>
        <v>49ers</v>
      </c>
      <c r="B14" s="28" t="s">
        <v>126</v>
      </c>
      <c r="C14">
        <v>4</v>
      </c>
      <c r="D14">
        <v>1</v>
      </c>
      <c r="E14">
        <v>1</v>
      </c>
      <c r="F14">
        <v>403</v>
      </c>
      <c r="G14">
        <v>23</v>
      </c>
      <c r="H14">
        <v>0</v>
      </c>
      <c r="I14">
        <v>0</v>
      </c>
      <c r="J14">
        <v>0</v>
      </c>
      <c r="K14">
        <f t="shared" si="1"/>
        <v>0</v>
      </c>
      <c r="W14" s="44" t="s">
        <v>128</v>
      </c>
      <c r="X14" s="45" t="s">
        <v>94</v>
      </c>
      <c r="AA14" t="s">
        <v>102</v>
      </c>
      <c r="AB14" t="s">
        <v>374</v>
      </c>
      <c r="AC14" t="s">
        <v>374</v>
      </c>
      <c r="AD14" t="s">
        <v>705</v>
      </c>
      <c r="AE14" t="s">
        <v>376</v>
      </c>
      <c r="AF14" t="s">
        <v>106</v>
      </c>
      <c r="AG14" t="s">
        <v>427</v>
      </c>
      <c r="AH14" t="s">
        <v>428</v>
      </c>
      <c r="AI14" t="s">
        <v>434</v>
      </c>
      <c r="AJ14" s="60">
        <v>45550</v>
      </c>
      <c r="AK14">
        <v>2024</v>
      </c>
      <c r="AL14" t="s">
        <v>710</v>
      </c>
      <c r="AM14" t="s">
        <v>520</v>
      </c>
      <c r="AN14" t="s">
        <v>394</v>
      </c>
      <c r="AO14" t="s">
        <v>379</v>
      </c>
      <c r="AP14" t="s">
        <v>396</v>
      </c>
      <c r="AQ14" t="s">
        <v>391</v>
      </c>
      <c r="AR14" t="s">
        <v>382</v>
      </c>
      <c r="AS14" t="s">
        <v>721</v>
      </c>
      <c r="AT14">
        <v>-4</v>
      </c>
      <c r="AU14" s="60" t="s">
        <v>102</v>
      </c>
      <c r="AV14" t="s">
        <v>382</v>
      </c>
      <c r="AW14">
        <v>46.5</v>
      </c>
      <c r="AX14" t="s">
        <v>383</v>
      </c>
      <c r="AY14">
        <v>399</v>
      </c>
      <c r="AZ14">
        <v>297</v>
      </c>
      <c r="BA14">
        <v>1</v>
      </c>
      <c r="BB14">
        <v>1</v>
      </c>
      <c r="BC14">
        <v>6</v>
      </c>
      <c r="BD14">
        <v>22</v>
      </c>
      <c r="BE14">
        <v>102</v>
      </c>
      <c r="BF14">
        <v>1</v>
      </c>
      <c r="BG14">
        <v>2</v>
      </c>
      <c r="BH14">
        <v>1</v>
      </c>
      <c r="BI14">
        <v>403</v>
      </c>
      <c r="BJ14">
        <v>257</v>
      </c>
      <c r="BK14">
        <v>2</v>
      </c>
      <c r="BL14">
        <v>1</v>
      </c>
      <c r="BM14">
        <v>4</v>
      </c>
      <c r="BN14">
        <v>11</v>
      </c>
      <c r="BO14">
        <v>146</v>
      </c>
      <c r="BP14">
        <v>0</v>
      </c>
      <c r="BQ14">
        <v>3</v>
      </c>
      <c r="BR14">
        <v>1</v>
      </c>
      <c r="BS14">
        <v>17</v>
      </c>
      <c r="BT14">
        <v>23</v>
      </c>
      <c r="BU14">
        <v>13</v>
      </c>
      <c r="BV14">
        <v>23</v>
      </c>
      <c r="BW14">
        <v>40</v>
      </c>
    </row>
    <row r="15" spans="1:75" x14ac:dyDescent="0.2">
      <c r="A15" s="28" t="str">
        <f t="shared" si="0"/>
        <v>Vikings</v>
      </c>
      <c r="B15" s="28" t="s">
        <v>122</v>
      </c>
      <c r="C15">
        <v>6</v>
      </c>
      <c r="D15">
        <v>1</v>
      </c>
      <c r="E15">
        <v>1</v>
      </c>
      <c r="F15">
        <v>399</v>
      </c>
      <c r="G15">
        <v>17</v>
      </c>
      <c r="H15">
        <v>0</v>
      </c>
      <c r="I15">
        <v>0</v>
      </c>
      <c r="J15">
        <v>0</v>
      </c>
      <c r="K15">
        <f t="shared" si="1"/>
        <v>0</v>
      </c>
      <c r="W15" s="44" t="s">
        <v>129</v>
      </c>
      <c r="X15" s="45" t="s">
        <v>107</v>
      </c>
      <c r="AA15" t="s">
        <v>106</v>
      </c>
      <c r="AB15" t="s">
        <v>427</v>
      </c>
      <c r="AC15" t="s">
        <v>428</v>
      </c>
      <c r="AD15" t="s">
        <v>434</v>
      </c>
      <c r="AE15" t="s">
        <v>384</v>
      </c>
      <c r="AF15" t="s">
        <v>102</v>
      </c>
      <c r="AG15" t="s">
        <v>374</v>
      </c>
      <c r="AH15" t="s">
        <v>374</v>
      </c>
      <c r="AI15" t="s">
        <v>705</v>
      </c>
      <c r="AJ15" s="60">
        <v>45550</v>
      </c>
      <c r="AK15">
        <v>2024</v>
      </c>
      <c r="AL15" t="s">
        <v>710</v>
      </c>
      <c r="AM15" t="s">
        <v>520</v>
      </c>
      <c r="AN15" t="s">
        <v>394</v>
      </c>
      <c r="AO15" t="s">
        <v>379</v>
      </c>
      <c r="AP15" t="s">
        <v>396</v>
      </c>
      <c r="AQ15" t="s">
        <v>391</v>
      </c>
      <c r="AR15" t="s">
        <v>385</v>
      </c>
      <c r="AS15" t="s">
        <v>722</v>
      </c>
      <c r="AT15">
        <v>-4</v>
      </c>
      <c r="AU15" s="60" t="s">
        <v>102</v>
      </c>
      <c r="AV15" t="s">
        <v>385</v>
      </c>
      <c r="AW15">
        <v>46.5</v>
      </c>
      <c r="AX15" t="s">
        <v>383</v>
      </c>
      <c r="AY15">
        <v>403</v>
      </c>
      <c r="AZ15">
        <v>257</v>
      </c>
      <c r="BA15">
        <v>2</v>
      </c>
      <c r="BB15">
        <v>1</v>
      </c>
      <c r="BC15">
        <v>4</v>
      </c>
      <c r="BD15">
        <v>11</v>
      </c>
      <c r="BE15">
        <v>146</v>
      </c>
      <c r="BF15">
        <v>0</v>
      </c>
      <c r="BG15">
        <v>3</v>
      </c>
      <c r="BH15">
        <v>1</v>
      </c>
      <c r="BI15">
        <v>399</v>
      </c>
      <c r="BJ15">
        <v>297</v>
      </c>
      <c r="BK15">
        <v>1</v>
      </c>
      <c r="BL15">
        <v>1</v>
      </c>
      <c r="BM15">
        <v>6</v>
      </c>
      <c r="BN15">
        <v>22</v>
      </c>
      <c r="BO15">
        <v>102</v>
      </c>
      <c r="BP15">
        <v>1</v>
      </c>
      <c r="BQ15">
        <v>2</v>
      </c>
      <c r="BR15">
        <v>1</v>
      </c>
      <c r="BS15">
        <v>23</v>
      </c>
      <c r="BT15">
        <v>17</v>
      </c>
      <c r="BU15">
        <v>23</v>
      </c>
      <c r="BV15">
        <v>13</v>
      </c>
      <c r="BW15">
        <v>40</v>
      </c>
    </row>
    <row r="16" spans="1:75" x14ac:dyDescent="0.2">
      <c r="A16" s="28" t="str">
        <f t="shared" si="0"/>
        <v>Chargers</v>
      </c>
      <c r="B16" s="28" t="s">
        <v>134</v>
      </c>
      <c r="C16">
        <v>2</v>
      </c>
      <c r="D16">
        <v>0</v>
      </c>
      <c r="E16">
        <v>1</v>
      </c>
      <c r="F16">
        <v>159</v>
      </c>
      <c r="G16">
        <v>3</v>
      </c>
      <c r="H16">
        <v>0</v>
      </c>
      <c r="I16">
        <v>0</v>
      </c>
      <c r="J16">
        <v>0</v>
      </c>
      <c r="K16">
        <f t="shared" si="1"/>
        <v>0</v>
      </c>
      <c r="W16" s="44" t="s">
        <v>130</v>
      </c>
      <c r="X16" s="45" t="s">
        <v>85</v>
      </c>
      <c r="AA16" t="s">
        <v>103</v>
      </c>
      <c r="AB16" t="s">
        <v>539</v>
      </c>
      <c r="AC16" t="s">
        <v>540</v>
      </c>
      <c r="AD16" t="s">
        <v>541</v>
      </c>
      <c r="AE16" t="s">
        <v>376</v>
      </c>
      <c r="AF16" t="s">
        <v>97</v>
      </c>
      <c r="AG16" t="s">
        <v>550</v>
      </c>
      <c r="AH16" t="s">
        <v>551</v>
      </c>
      <c r="AI16" t="s">
        <v>397</v>
      </c>
      <c r="AJ16" s="60">
        <v>45550</v>
      </c>
      <c r="AK16">
        <v>2024</v>
      </c>
      <c r="AL16" t="s">
        <v>710</v>
      </c>
      <c r="AM16" t="s">
        <v>520</v>
      </c>
      <c r="AN16" t="s">
        <v>394</v>
      </c>
      <c r="AO16" t="s">
        <v>379</v>
      </c>
      <c r="AP16" t="s">
        <v>380</v>
      </c>
      <c r="AQ16" t="s">
        <v>391</v>
      </c>
      <c r="AR16" t="s">
        <v>385</v>
      </c>
      <c r="AS16" t="s">
        <v>723</v>
      </c>
      <c r="AT16">
        <v>-4</v>
      </c>
      <c r="AU16" s="60" t="s">
        <v>103</v>
      </c>
      <c r="AV16" t="s">
        <v>385</v>
      </c>
      <c r="AW16">
        <v>38.5</v>
      </c>
      <c r="AX16" t="s">
        <v>383</v>
      </c>
      <c r="AY16">
        <v>349</v>
      </c>
      <c r="AZ16">
        <v>130</v>
      </c>
      <c r="BA16">
        <v>2</v>
      </c>
      <c r="BB16">
        <v>1</v>
      </c>
      <c r="BC16">
        <v>1</v>
      </c>
      <c r="BD16">
        <v>0</v>
      </c>
      <c r="BE16">
        <v>219</v>
      </c>
      <c r="BF16">
        <v>1</v>
      </c>
      <c r="BG16">
        <v>1</v>
      </c>
      <c r="BH16">
        <v>1</v>
      </c>
      <c r="BI16">
        <v>159</v>
      </c>
      <c r="BJ16">
        <v>69</v>
      </c>
      <c r="BK16">
        <v>0</v>
      </c>
      <c r="BL16">
        <v>1</v>
      </c>
      <c r="BM16">
        <v>2</v>
      </c>
      <c r="BN16">
        <v>15</v>
      </c>
      <c r="BO16">
        <v>90</v>
      </c>
      <c r="BP16">
        <v>0</v>
      </c>
      <c r="BQ16">
        <v>0</v>
      </c>
      <c r="BR16">
        <v>0</v>
      </c>
      <c r="BS16">
        <v>26</v>
      </c>
      <c r="BT16">
        <v>3</v>
      </c>
      <c r="BU16">
        <v>22</v>
      </c>
      <c r="BV16">
        <v>3</v>
      </c>
      <c r="BW16">
        <v>29</v>
      </c>
    </row>
    <row r="17" spans="1:75" x14ac:dyDescent="0.2">
      <c r="A17" s="28" t="str">
        <f t="shared" si="0"/>
        <v>Panthers</v>
      </c>
      <c r="B17" s="28" t="s">
        <v>121</v>
      </c>
      <c r="C17">
        <v>1</v>
      </c>
      <c r="D17">
        <v>1</v>
      </c>
      <c r="E17">
        <v>1</v>
      </c>
      <c r="F17">
        <v>349</v>
      </c>
      <c r="G17">
        <v>26</v>
      </c>
      <c r="H17">
        <v>0</v>
      </c>
      <c r="I17">
        <v>0</v>
      </c>
      <c r="J17">
        <v>0</v>
      </c>
      <c r="K17">
        <f t="shared" si="1"/>
        <v>0</v>
      </c>
      <c r="W17" s="44" t="s">
        <v>131</v>
      </c>
      <c r="X17" s="45" t="s">
        <v>81</v>
      </c>
      <c r="AA17" t="s">
        <v>97</v>
      </c>
      <c r="AB17" t="s">
        <v>550</v>
      </c>
      <c r="AC17" t="s">
        <v>551</v>
      </c>
      <c r="AD17" t="s">
        <v>397</v>
      </c>
      <c r="AE17" t="s">
        <v>384</v>
      </c>
      <c r="AF17" t="s">
        <v>103</v>
      </c>
      <c r="AG17" t="s">
        <v>539</v>
      </c>
      <c r="AH17" t="s">
        <v>540</v>
      </c>
      <c r="AI17" t="s">
        <v>541</v>
      </c>
      <c r="AJ17" s="60">
        <v>45550</v>
      </c>
      <c r="AK17">
        <v>2024</v>
      </c>
      <c r="AL17" t="s">
        <v>710</v>
      </c>
      <c r="AM17" t="s">
        <v>520</v>
      </c>
      <c r="AN17" t="s">
        <v>394</v>
      </c>
      <c r="AO17" t="s">
        <v>379</v>
      </c>
      <c r="AP17" t="s">
        <v>380</v>
      </c>
      <c r="AQ17" t="s">
        <v>391</v>
      </c>
      <c r="AR17" t="s">
        <v>382</v>
      </c>
      <c r="AS17" t="s">
        <v>724</v>
      </c>
      <c r="AT17">
        <v>-4</v>
      </c>
      <c r="AU17" s="60" t="s">
        <v>103</v>
      </c>
      <c r="AV17" t="s">
        <v>382</v>
      </c>
      <c r="AW17">
        <v>38.5</v>
      </c>
      <c r="AX17" t="s">
        <v>383</v>
      </c>
      <c r="AY17">
        <v>159</v>
      </c>
      <c r="AZ17">
        <v>69</v>
      </c>
      <c r="BA17">
        <v>0</v>
      </c>
      <c r="BB17">
        <v>1</v>
      </c>
      <c r="BC17">
        <v>2</v>
      </c>
      <c r="BD17">
        <v>15</v>
      </c>
      <c r="BE17">
        <v>90</v>
      </c>
      <c r="BF17">
        <v>0</v>
      </c>
      <c r="BG17">
        <v>0</v>
      </c>
      <c r="BH17">
        <v>0</v>
      </c>
      <c r="BI17">
        <v>349</v>
      </c>
      <c r="BJ17">
        <v>130</v>
      </c>
      <c r="BK17">
        <v>2</v>
      </c>
      <c r="BL17">
        <v>1</v>
      </c>
      <c r="BM17">
        <v>1</v>
      </c>
      <c r="BN17">
        <v>0</v>
      </c>
      <c r="BO17">
        <v>219</v>
      </c>
      <c r="BP17">
        <v>1</v>
      </c>
      <c r="BQ17">
        <v>1</v>
      </c>
      <c r="BR17">
        <v>1</v>
      </c>
      <c r="BS17">
        <v>3</v>
      </c>
      <c r="BT17">
        <v>26</v>
      </c>
      <c r="BU17">
        <v>3</v>
      </c>
      <c r="BV17">
        <v>22</v>
      </c>
      <c r="BW17">
        <v>29</v>
      </c>
    </row>
    <row r="18" spans="1:75" x14ac:dyDescent="0.2">
      <c r="A18" s="28" t="str">
        <f t="shared" si="0"/>
        <v>Buccaneers</v>
      </c>
      <c r="B18" s="28" t="s">
        <v>117</v>
      </c>
      <c r="C18">
        <v>0</v>
      </c>
      <c r="D18">
        <v>0</v>
      </c>
      <c r="E18">
        <v>2</v>
      </c>
      <c r="F18">
        <v>463</v>
      </c>
      <c r="G18">
        <v>16</v>
      </c>
      <c r="H18">
        <v>0</v>
      </c>
      <c r="I18">
        <v>0</v>
      </c>
      <c r="J18">
        <v>0</v>
      </c>
      <c r="K18">
        <f t="shared" si="1"/>
        <v>0</v>
      </c>
      <c r="W18" s="44" t="s">
        <v>132</v>
      </c>
      <c r="X18" s="45" t="s">
        <v>82</v>
      </c>
      <c r="AA18" t="s">
        <v>96</v>
      </c>
      <c r="AB18" t="s">
        <v>534</v>
      </c>
      <c r="AC18" t="s">
        <v>535</v>
      </c>
      <c r="AD18" t="s">
        <v>536</v>
      </c>
      <c r="AE18" t="s">
        <v>376</v>
      </c>
      <c r="AF18" t="s">
        <v>108</v>
      </c>
      <c r="AG18" t="s">
        <v>415</v>
      </c>
      <c r="AH18" t="s">
        <v>416</v>
      </c>
      <c r="AI18" t="s">
        <v>417</v>
      </c>
      <c r="AJ18" s="60">
        <v>45550</v>
      </c>
      <c r="AK18">
        <v>2024</v>
      </c>
      <c r="AL18" t="s">
        <v>710</v>
      </c>
      <c r="AM18" t="s">
        <v>520</v>
      </c>
      <c r="AN18" t="s">
        <v>394</v>
      </c>
      <c r="AO18" t="s">
        <v>379</v>
      </c>
      <c r="AP18" t="s">
        <v>396</v>
      </c>
      <c r="AQ18" t="s">
        <v>391</v>
      </c>
      <c r="AR18" t="s">
        <v>385</v>
      </c>
      <c r="AS18" t="s">
        <v>725</v>
      </c>
      <c r="AT18">
        <v>-7.5</v>
      </c>
      <c r="AU18" s="60" t="s">
        <v>108</v>
      </c>
      <c r="AV18" t="s">
        <v>385</v>
      </c>
      <c r="AW18">
        <v>52</v>
      </c>
      <c r="AX18" t="s">
        <v>383</v>
      </c>
      <c r="AY18">
        <v>216</v>
      </c>
      <c r="AZ18">
        <v>146</v>
      </c>
      <c r="BA18">
        <v>1</v>
      </c>
      <c r="BB18">
        <v>1</v>
      </c>
      <c r="BC18">
        <v>5</v>
      </c>
      <c r="BD18">
        <v>39</v>
      </c>
      <c r="BE18">
        <v>70</v>
      </c>
      <c r="BF18">
        <v>1</v>
      </c>
      <c r="BG18">
        <v>2</v>
      </c>
      <c r="BH18">
        <v>0</v>
      </c>
      <c r="BI18">
        <v>463</v>
      </c>
      <c r="BJ18">
        <v>324</v>
      </c>
      <c r="BK18">
        <v>0</v>
      </c>
      <c r="BL18">
        <v>2</v>
      </c>
      <c r="BM18">
        <v>0</v>
      </c>
      <c r="BN18">
        <v>0</v>
      </c>
      <c r="BO18">
        <v>139</v>
      </c>
      <c r="BP18">
        <v>1</v>
      </c>
      <c r="BQ18">
        <v>0</v>
      </c>
      <c r="BR18">
        <v>0</v>
      </c>
      <c r="BS18">
        <v>20</v>
      </c>
      <c r="BT18">
        <v>16</v>
      </c>
      <c r="BU18">
        <v>20</v>
      </c>
      <c r="BV18">
        <v>8.5</v>
      </c>
      <c r="BW18">
        <v>36</v>
      </c>
    </row>
    <row r="19" spans="1:75" x14ac:dyDescent="0.2">
      <c r="A19" s="28" t="str">
        <f t="shared" si="0"/>
        <v>Lions</v>
      </c>
      <c r="B19" s="28" t="s">
        <v>127</v>
      </c>
      <c r="C19">
        <v>5</v>
      </c>
      <c r="D19">
        <v>0</v>
      </c>
      <c r="E19">
        <v>1</v>
      </c>
      <c r="F19">
        <v>216</v>
      </c>
      <c r="G19">
        <v>20</v>
      </c>
      <c r="H19">
        <v>0</v>
      </c>
      <c r="I19">
        <v>0</v>
      </c>
      <c r="J19">
        <v>0</v>
      </c>
      <c r="K19">
        <f t="shared" si="1"/>
        <v>0</v>
      </c>
      <c r="W19" s="44" t="s">
        <v>133</v>
      </c>
      <c r="X19" s="45" t="s">
        <v>83</v>
      </c>
      <c r="AA19" t="s">
        <v>108</v>
      </c>
      <c r="AB19" t="s">
        <v>415</v>
      </c>
      <c r="AC19" t="s">
        <v>416</v>
      </c>
      <c r="AD19" t="s">
        <v>417</v>
      </c>
      <c r="AE19" t="s">
        <v>384</v>
      </c>
      <c r="AF19" t="s">
        <v>96</v>
      </c>
      <c r="AG19" t="s">
        <v>534</v>
      </c>
      <c r="AH19" t="s">
        <v>535</v>
      </c>
      <c r="AI19" t="s">
        <v>536</v>
      </c>
      <c r="AJ19" s="60">
        <v>45550</v>
      </c>
      <c r="AK19">
        <v>2024</v>
      </c>
      <c r="AL19" t="s">
        <v>710</v>
      </c>
      <c r="AM19" t="s">
        <v>520</v>
      </c>
      <c r="AN19" t="s">
        <v>394</v>
      </c>
      <c r="AO19" t="s">
        <v>379</v>
      </c>
      <c r="AP19" t="s">
        <v>396</v>
      </c>
      <c r="AQ19" t="s">
        <v>391</v>
      </c>
      <c r="AR19" t="s">
        <v>382</v>
      </c>
      <c r="AS19" t="s">
        <v>726</v>
      </c>
      <c r="AT19">
        <v>-7.5</v>
      </c>
      <c r="AU19" s="60" t="s">
        <v>108</v>
      </c>
      <c r="AV19" t="s">
        <v>382</v>
      </c>
      <c r="AW19">
        <v>52</v>
      </c>
      <c r="AX19" t="s">
        <v>383</v>
      </c>
      <c r="AY19">
        <v>463</v>
      </c>
      <c r="AZ19">
        <v>324</v>
      </c>
      <c r="BA19">
        <v>0</v>
      </c>
      <c r="BB19">
        <v>2</v>
      </c>
      <c r="BC19">
        <v>0</v>
      </c>
      <c r="BD19">
        <v>0</v>
      </c>
      <c r="BE19">
        <v>139</v>
      </c>
      <c r="BF19">
        <v>1</v>
      </c>
      <c r="BG19">
        <v>0</v>
      </c>
      <c r="BH19">
        <v>0</v>
      </c>
      <c r="BI19">
        <v>216</v>
      </c>
      <c r="BJ19">
        <v>146</v>
      </c>
      <c r="BK19">
        <v>1</v>
      </c>
      <c r="BL19">
        <v>1</v>
      </c>
      <c r="BM19">
        <v>5</v>
      </c>
      <c r="BN19">
        <v>39</v>
      </c>
      <c r="BO19">
        <v>70</v>
      </c>
      <c r="BP19">
        <v>1</v>
      </c>
      <c r="BQ19">
        <v>2</v>
      </c>
      <c r="BR19">
        <v>0</v>
      </c>
      <c r="BS19">
        <v>16</v>
      </c>
      <c r="BT19">
        <v>20</v>
      </c>
      <c r="BU19">
        <v>8.5</v>
      </c>
      <c r="BV19">
        <v>20</v>
      </c>
      <c r="BW19">
        <v>36</v>
      </c>
    </row>
    <row r="20" spans="1:75" x14ac:dyDescent="0.2">
      <c r="A20" s="28" t="str">
        <f t="shared" si="0"/>
        <v>Browns</v>
      </c>
      <c r="B20" s="28" t="s">
        <v>136</v>
      </c>
      <c r="C20">
        <v>4</v>
      </c>
      <c r="D20">
        <v>0</v>
      </c>
      <c r="E20">
        <v>0</v>
      </c>
      <c r="F20">
        <v>323</v>
      </c>
      <c r="G20">
        <v>13</v>
      </c>
      <c r="H20">
        <v>1</v>
      </c>
      <c r="I20">
        <v>0</v>
      </c>
      <c r="J20">
        <v>0</v>
      </c>
      <c r="K20">
        <f t="shared" si="1"/>
        <v>2</v>
      </c>
      <c r="W20" s="44" t="s">
        <v>134</v>
      </c>
      <c r="X20" s="45" t="s">
        <v>103</v>
      </c>
      <c r="AA20" t="s">
        <v>104</v>
      </c>
      <c r="AB20" t="s">
        <v>531</v>
      </c>
      <c r="AC20" t="s">
        <v>392</v>
      </c>
      <c r="AD20" t="s">
        <v>532</v>
      </c>
      <c r="AE20" t="s">
        <v>376</v>
      </c>
      <c r="AF20" t="s">
        <v>94</v>
      </c>
      <c r="AG20" t="s">
        <v>410</v>
      </c>
      <c r="AH20" t="s">
        <v>411</v>
      </c>
      <c r="AI20" t="s">
        <v>441</v>
      </c>
      <c r="AJ20" s="60">
        <v>45550</v>
      </c>
      <c r="AK20">
        <v>2024</v>
      </c>
      <c r="AL20" t="s">
        <v>710</v>
      </c>
      <c r="AM20" t="s">
        <v>520</v>
      </c>
      <c r="AN20" t="s">
        <v>394</v>
      </c>
      <c r="AO20" t="s">
        <v>379</v>
      </c>
      <c r="AP20" t="s">
        <v>380</v>
      </c>
      <c r="AQ20" t="s">
        <v>381</v>
      </c>
      <c r="AR20" t="s">
        <v>385</v>
      </c>
      <c r="AS20" t="s">
        <v>727</v>
      </c>
      <c r="AT20">
        <v>-3</v>
      </c>
      <c r="AU20" s="60" t="s">
        <v>94</v>
      </c>
      <c r="AV20" t="s">
        <v>385</v>
      </c>
      <c r="AW20">
        <v>41</v>
      </c>
      <c r="AX20" t="s">
        <v>383</v>
      </c>
      <c r="AY20">
        <v>297</v>
      </c>
      <c r="AZ20">
        <v>172</v>
      </c>
      <c r="BA20">
        <v>0</v>
      </c>
      <c r="BB20">
        <v>0</v>
      </c>
      <c r="BC20">
        <v>2</v>
      </c>
      <c r="BD20">
        <v>14</v>
      </c>
      <c r="BE20">
        <v>125</v>
      </c>
      <c r="BF20">
        <v>1</v>
      </c>
      <c r="BG20">
        <v>1</v>
      </c>
      <c r="BH20">
        <v>0</v>
      </c>
      <c r="BI20">
        <v>323</v>
      </c>
      <c r="BJ20">
        <v>196</v>
      </c>
      <c r="BK20">
        <v>0</v>
      </c>
      <c r="BL20">
        <v>0</v>
      </c>
      <c r="BM20">
        <v>4</v>
      </c>
      <c r="BN20">
        <v>24</v>
      </c>
      <c r="BO20">
        <v>127</v>
      </c>
      <c r="BP20">
        <v>1</v>
      </c>
      <c r="BQ20">
        <v>1</v>
      </c>
      <c r="BR20">
        <v>0</v>
      </c>
      <c r="BS20">
        <v>18</v>
      </c>
      <c r="BT20">
        <v>13</v>
      </c>
      <c r="BU20">
        <v>18</v>
      </c>
      <c r="BV20">
        <v>10</v>
      </c>
      <c r="BW20">
        <v>31</v>
      </c>
    </row>
    <row r="21" spans="1:75" x14ac:dyDescent="0.2">
      <c r="A21" s="28" t="str">
        <f t="shared" si="0"/>
        <v>Jaguars</v>
      </c>
      <c r="B21" s="28" t="s">
        <v>128</v>
      </c>
      <c r="C21">
        <v>2</v>
      </c>
      <c r="D21">
        <v>0</v>
      </c>
      <c r="E21">
        <v>0</v>
      </c>
      <c r="F21">
        <v>297</v>
      </c>
      <c r="G21">
        <v>16</v>
      </c>
      <c r="H21">
        <v>0</v>
      </c>
      <c r="I21">
        <v>0</v>
      </c>
      <c r="J21">
        <v>0</v>
      </c>
      <c r="K21">
        <f t="shared" si="1"/>
        <v>0</v>
      </c>
      <c r="W21" s="44" t="s">
        <v>135</v>
      </c>
      <c r="X21" s="45" t="s">
        <v>409</v>
      </c>
      <c r="AA21" t="s">
        <v>94</v>
      </c>
      <c r="AB21" t="s">
        <v>410</v>
      </c>
      <c r="AC21" t="s">
        <v>411</v>
      </c>
      <c r="AD21" t="s">
        <v>441</v>
      </c>
      <c r="AE21" t="s">
        <v>384</v>
      </c>
      <c r="AF21" t="s">
        <v>104</v>
      </c>
      <c r="AG21" t="s">
        <v>531</v>
      </c>
      <c r="AH21" t="s">
        <v>392</v>
      </c>
      <c r="AI21" t="s">
        <v>532</v>
      </c>
      <c r="AJ21" s="60">
        <v>45550</v>
      </c>
      <c r="AK21">
        <v>2024</v>
      </c>
      <c r="AL21" t="s">
        <v>710</v>
      </c>
      <c r="AM21" t="s">
        <v>520</v>
      </c>
      <c r="AN21" t="s">
        <v>394</v>
      </c>
      <c r="AO21" t="s">
        <v>379</v>
      </c>
      <c r="AP21" t="s">
        <v>380</v>
      </c>
      <c r="AQ21" t="s">
        <v>381</v>
      </c>
      <c r="AR21" t="s">
        <v>382</v>
      </c>
      <c r="AS21" t="s">
        <v>728</v>
      </c>
      <c r="AT21">
        <v>-3</v>
      </c>
      <c r="AU21" s="60" t="s">
        <v>94</v>
      </c>
      <c r="AV21" t="s">
        <v>382</v>
      </c>
      <c r="AW21">
        <v>41</v>
      </c>
      <c r="AX21" t="s">
        <v>383</v>
      </c>
      <c r="AY21">
        <v>323</v>
      </c>
      <c r="AZ21">
        <v>196</v>
      </c>
      <c r="BA21">
        <v>0</v>
      </c>
      <c r="BB21">
        <v>0</v>
      </c>
      <c r="BC21">
        <v>4</v>
      </c>
      <c r="BD21">
        <v>24</v>
      </c>
      <c r="BE21">
        <v>127</v>
      </c>
      <c r="BF21">
        <v>1</v>
      </c>
      <c r="BG21">
        <v>1</v>
      </c>
      <c r="BH21">
        <v>0</v>
      </c>
      <c r="BI21">
        <v>297</v>
      </c>
      <c r="BJ21">
        <v>172</v>
      </c>
      <c r="BK21">
        <v>0</v>
      </c>
      <c r="BL21">
        <v>0</v>
      </c>
      <c r="BM21">
        <v>2</v>
      </c>
      <c r="BN21">
        <v>14</v>
      </c>
      <c r="BO21">
        <v>125</v>
      </c>
      <c r="BP21">
        <v>1</v>
      </c>
      <c r="BQ21">
        <v>1</v>
      </c>
      <c r="BR21">
        <v>0</v>
      </c>
      <c r="BS21">
        <v>13</v>
      </c>
      <c r="BT21">
        <v>18</v>
      </c>
      <c r="BU21">
        <v>10</v>
      </c>
      <c r="BV21">
        <v>18</v>
      </c>
      <c r="BW21">
        <v>31</v>
      </c>
    </row>
    <row r="22" spans="1:75" x14ac:dyDescent="0.2">
      <c r="A22" s="28" t="str">
        <f t="shared" si="0"/>
        <v>Saints</v>
      </c>
      <c r="B22" s="28" t="s">
        <v>141</v>
      </c>
      <c r="C22">
        <v>3</v>
      </c>
      <c r="D22">
        <v>0</v>
      </c>
      <c r="E22">
        <v>2</v>
      </c>
      <c r="F22">
        <v>353</v>
      </c>
      <c r="G22">
        <v>19</v>
      </c>
      <c r="H22">
        <v>0</v>
      </c>
      <c r="I22">
        <v>0</v>
      </c>
      <c r="J22">
        <v>0</v>
      </c>
      <c r="K22">
        <f t="shared" si="1"/>
        <v>0</v>
      </c>
      <c r="W22" s="44" t="s">
        <v>136</v>
      </c>
      <c r="X22" s="45" t="s">
        <v>104</v>
      </c>
      <c r="AA22" t="s">
        <v>101</v>
      </c>
      <c r="AB22" t="s">
        <v>419</v>
      </c>
      <c r="AC22" t="s">
        <v>552</v>
      </c>
      <c r="AD22" t="s">
        <v>399</v>
      </c>
      <c r="AE22" t="s">
        <v>376</v>
      </c>
      <c r="AF22" t="s">
        <v>98</v>
      </c>
      <c r="AG22" t="s">
        <v>401</v>
      </c>
      <c r="AH22" t="s">
        <v>440</v>
      </c>
      <c r="AI22" t="s">
        <v>533</v>
      </c>
      <c r="AJ22" s="60">
        <v>45550</v>
      </c>
      <c r="AK22">
        <v>2024</v>
      </c>
      <c r="AL22" t="s">
        <v>710</v>
      </c>
      <c r="AM22" t="s">
        <v>520</v>
      </c>
      <c r="AN22" t="s">
        <v>394</v>
      </c>
      <c r="AO22" t="s">
        <v>379</v>
      </c>
      <c r="AP22" t="s">
        <v>396</v>
      </c>
      <c r="AQ22" t="s">
        <v>391</v>
      </c>
      <c r="AR22" t="s">
        <v>385</v>
      </c>
      <c r="AS22" t="s">
        <v>729</v>
      </c>
      <c r="AT22">
        <v>-6.5</v>
      </c>
      <c r="AU22" s="60" t="s">
        <v>98</v>
      </c>
      <c r="AV22" t="s">
        <v>385</v>
      </c>
      <c r="AW22">
        <v>47</v>
      </c>
      <c r="AX22" t="s">
        <v>400</v>
      </c>
      <c r="AY22">
        <v>432</v>
      </c>
      <c r="AZ22">
        <v>242</v>
      </c>
      <c r="BA22">
        <v>2</v>
      </c>
      <c r="BB22">
        <v>1</v>
      </c>
      <c r="BC22">
        <v>1</v>
      </c>
      <c r="BD22">
        <v>1</v>
      </c>
      <c r="BE22">
        <v>190</v>
      </c>
      <c r="BF22">
        <v>4</v>
      </c>
      <c r="BG22">
        <v>0</v>
      </c>
      <c r="BH22">
        <v>0</v>
      </c>
      <c r="BI22">
        <v>353</v>
      </c>
      <c r="BJ22">
        <v>285</v>
      </c>
      <c r="BK22">
        <v>1</v>
      </c>
      <c r="BL22">
        <v>2</v>
      </c>
      <c r="BM22">
        <v>3</v>
      </c>
      <c r="BN22">
        <v>14</v>
      </c>
      <c r="BO22">
        <v>68</v>
      </c>
      <c r="BP22">
        <v>0</v>
      </c>
      <c r="BQ22">
        <v>1</v>
      </c>
      <c r="BR22">
        <v>0</v>
      </c>
      <c r="BS22">
        <v>44</v>
      </c>
      <c r="BT22">
        <v>19</v>
      </c>
      <c r="BU22">
        <v>44</v>
      </c>
      <c r="BV22">
        <v>12.5</v>
      </c>
      <c r="BW22">
        <v>63</v>
      </c>
    </row>
    <row r="23" spans="1:75" x14ac:dyDescent="0.2">
      <c r="A23" s="28" t="str">
        <f t="shared" si="0"/>
        <v>Cowboys</v>
      </c>
      <c r="B23" s="28" t="s">
        <v>116</v>
      </c>
      <c r="C23">
        <v>1</v>
      </c>
      <c r="D23">
        <v>0</v>
      </c>
      <c r="E23">
        <v>1</v>
      </c>
      <c r="F23">
        <v>432</v>
      </c>
      <c r="G23">
        <v>44</v>
      </c>
      <c r="H23">
        <v>0</v>
      </c>
      <c r="I23">
        <v>0</v>
      </c>
      <c r="J23">
        <v>0</v>
      </c>
      <c r="K23">
        <f t="shared" si="1"/>
        <v>0</v>
      </c>
      <c r="W23" s="44" t="s">
        <v>137</v>
      </c>
      <c r="X23" s="45" t="s">
        <v>89</v>
      </c>
      <c r="AA23" t="s">
        <v>98</v>
      </c>
      <c r="AB23" t="s">
        <v>401</v>
      </c>
      <c r="AC23" t="s">
        <v>440</v>
      </c>
      <c r="AD23" t="s">
        <v>533</v>
      </c>
      <c r="AE23" t="s">
        <v>384</v>
      </c>
      <c r="AF23" t="s">
        <v>101</v>
      </c>
      <c r="AG23" t="s">
        <v>419</v>
      </c>
      <c r="AH23" t="s">
        <v>552</v>
      </c>
      <c r="AI23" t="s">
        <v>399</v>
      </c>
      <c r="AJ23" s="60">
        <v>45550</v>
      </c>
      <c r="AK23">
        <v>2024</v>
      </c>
      <c r="AL23" t="s">
        <v>710</v>
      </c>
      <c r="AM23" t="s">
        <v>520</v>
      </c>
      <c r="AN23" t="s">
        <v>394</v>
      </c>
      <c r="AO23" t="s">
        <v>379</v>
      </c>
      <c r="AP23" t="s">
        <v>396</v>
      </c>
      <c r="AQ23" t="s">
        <v>391</v>
      </c>
      <c r="AR23" t="s">
        <v>382</v>
      </c>
      <c r="AS23" t="s">
        <v>730</v>
      </c>
      <c r="AT23">
        <v>-6.5</v>
      </c>
      <c r="AU23" s="60" t="s">
        <v>98</v>
      </c>
      <c r="AV23" t="s">
        <v>382</v>
      </c>
      <c r="AW23">
        <v>47</v>
      </c>
      <c r="AX23" t="s">
        <v>400</v>
      </c>
      <c r="AY23">
        <v>353</v>
      </c>
      <c r="AZ23">
        <v>285</v>
      </c>
      <c r="BA23">
        <v>1</v>
      </c>
      <c r="BB23">
        <v>2</v>
      </c>
      <c r="BC23">
        <v>3</v>
      </c>
      <c r="BD23">
        <v>14</v>
      </c>
      <c r="BE23">
        <v>68</v>
      </c>
      <c r="BF23">
        <v>0</v>
      </c>
      <c r="BG23">
        <v>1</v>
      </c>
      <c r="BH23">
        <v>0</v>
      </c>
      <c r="BI23">
        <v>432</v>
      </c>
      <c r="BJ23">
        <v>242</v>
      </c>
      <c r="BK23">
        <v>2</v>
      </c>
      <c r="BL23">
        <v>1</v>
      </c>
      <c r="BM23">
        <v>1</v>
      </c>
      <c r="BN23">
        <v>1</v>
      </c>
      <c r="BO23">
        <v>190</v>
      </c>
      <c r="BP23">
        <v>4</v>
      </c>
      <c r="BQ23">
        <v>0</v>
      </c>
      <c r="BR23">
        <v>0</v>
      </c>
      <c r="BS23">
        <v>19</v>
      </c>
      <c r="BT23">
        <v>44</v>
      </c>
      <c r="BU23">
        <v>12.5</v>
      </c>
      <c r="BV23">
        <v>44</v>
      </c>
      <c r="BW23">
        <v>63</v>
      </c>
    </row>
    <row r="24" spans="1:75" x14ac:dyDescent="0.2">
      <c r="A24" s="28" t="str">
        <f t="shared" si="0"/>
        <v>Rams</v>
      </c>
      <c r="B24" s="28" t="s">
        <v>145</v>
      </c>
      <c r="C24">
        <v>1</v>
      </c>
      <c r="D24">
        <v>1</v>
      </c>
      <c r="E24">
        <v>0</v>
      </c>
      <c r="F24">
        <v>489</v>
      </c>
      <c r="G24">
        <v>41</v>
      </c>
      <c r="H24">
        <v>0</v>
      </c>
      <c r="I24">
        <v>0</v>
      </c>
      <c r="J24">
        <v>0</v>
      </c>
      <c r="K24">
        <f t="shared" si="1"/>
        <v>0</v>
      </c>
      <c r="W24" s="44" t="s">
        <v>138</v>
      </c>
      <c r="X24" s="45" t="s">
        <v>95</v>
      </c>
      <c r="AA24" t="s">
        <v>111</v>
      </c>
      <c r="AB24" t="s">
        <v>246</v>
      </c>
      <c r="AC24" t="s">
        <v>424</v>
      </c>
      <c r="AD24" t="s">
        <v>549</v>
      </c>
      <c r="AE24" t="s">
        <v>376</v>
      </c>
      <c r="AF24" t="s">
        <v>82</v>
      </c>
      <c r="AG24" t="s">
        <v>414</v>
      </c>
      <c r="AH24" t="s">
        <v>435</v>
      </c>
      <c r="AI24" t="s">
        <v>436</v>
      </c>
      <c r="AJ24" s="60">
        <v>45550</v>
      </c>
      <c r="AK24">
        <v>2024</v>
      </c>
      <c r="AL24" t="s">
        <v>710</v>
      </c>
      <c r="AM24" t="s">
        <v>520</v>
      </c>
      <c r="AN24" t="s">
        <v>394</v>
      </c>
      <c r="AO24" t="s">
        <v>405</v>
      </c>
      <c r="AP24" t="s">
        <v>396</v>
      </c>
      <c r="AQ24" t="s">
        <v>381</v>
      </c>
      <c r="AR24" t="s">
        <v>382</v>
      </c>
      <c r="AS24" t="s">
        <v>731</v>
      </c>
      <c r="AT24">
        <v>0</v>
      </c>
      <c r="AU24" s="60" t="s">
        <v>82</v>
      </c>
      <c r="AV24" t="s">
        <v>382</v>
      </c>
      <c r="AW24">
        <v>47.5</v>
      </c>
      <c r="AX24" t="s">
        <v>400</v>
      </c>
      <c r="AY24">
        <v>245</v>
      </c>
      <c r="AZ24">
        <v>192</v>
      </c>
      <c r="BA24">
        <v>0</v>
      </c>
      <c r="BB24">
        <v>0</v>
      </c>
      <c r="BC24">
        <v>5</v>
      </c>
      <c r="BD24">
        <v>24</v>
      </c>
      <c r="BE24">
        <v>53</v>
      </c>
      <c r="BF24">
        <v>1</v>
      </c>
      <c r="BG24">
        <v>1</v>
      </c>
      <c r="BH24">
        <v>1</v>
      </c>
      <c r="BI24">
        <v>489</v>
      </c>
      <c r="BJ24">
        <v>258</v>
      </c>
      <c r="BK24">
        <v>3</v>
      </c>
      <c r="BL24">
        <v>0</v>
      </c>
      <c r="BM24">
        <v>1</v>
      </c>
      <c r="BN24">
        <v>8</v>
      </c>
      <c r="BO24">
        <v>231</v>
      </c>
      <c r="BP24">
        <v>1</v>
      </c>
      <c r="BQ24">
        <v>2</v>
      </c>
      <c r="BR24">
        <v>1</v>
      </c>
      <c r="BS24">
        <v>10</v>
      </c>
      <c r="BT24">
        <v>41</v>
      </c>
      <c r="BU24">
        <v>10</v>
      </c>
      <c r="BV24">
        <v>41</v>
      </c>
      <c r="BW24">
        <v>51</v>
      </c>
    </row>
    <row r="25" spans="1:75" x14ac:dyDescent="0.2">
      <c r="A25" s="28" t="str">
        <f t="shared" si="0"/>
        <v>Cardinals</v>
      </c>
      <c r="B25" s="28" t="s">
        <v>132</v>
      </c>
      <c r="C25">
        <v>5</v>
      </c>
      <c r="D25">
        <v>1</v>
      </c>
      <c r="E25">
        <v>0</v>
      </c>
      <c r="F25">
        <v>245</v>
      </c>
      <c r="G25">
        <v>10</v>
      </c>
      <c r="H25">
        <v>0</v>
      </c>
      <c r="I25">
        <v>0</v>
      </c>
      <c r="J25">
        <v>0</v>
      </c>
      <c r="K25">
        <f t="shared" si="1"/>
        <v>0</v>
      </c>
      <c r="W25" s="44" t="s">
        <v>139</v>
      </c>
      <c r="X25" s="45" t="s">
        <v>90</v>
      </c>
      <c r="AA25" t="s">
        <v>82</v>
      </c>
      <c r="AB25" t="s">
        <v>414</v>
      </c>
      <c r="AC25" t="s">
        <v>435</v>
      </c>
      <c r="AD25" t="s">
        <v>436</v>
      </c>
      <c r="AE25" t="s">
        <v>384</v>
      </c>
      <c r="AF25" t="s">
        <v>111</v>
      </c>
      <c r="AG25" t="s">
        <v>246</v>
      </c>
      <c r="AH25" t="s">
        <v>424</v>
      </c>
      <c r="AI25" t="s">
        <v>549</v>
      </c>
      <c r="AJ25" s="60">
        <v>45550</v>
      </c>
      <c r="AK25">
        <v>2024</v>
      </c>
      <c r="AL25" t="s">
        <v>710</v>
      </c>
      <c r="AM25" t="s">
        <v>520</v>
      </c>
      <c r="AN25" t="s">
        <v>394</v>
      </c>
      <c r="AO25" t="s">
        <v>405</v>
      </c>
      <c r="AP25" t="s">
        <v>396</v>
      </c>
      <c r="AQ25" t="s">
        <v>381</v>
      </c>
      <c r="AR25" t="s">
        <v>385</v>
      </c>
      <c r="AS25" t="s">
        <v>732</v>
      </c>
      <c r="AT25">
        <v>0</v>
      </c>
      <c r="AU25" s="60" t="s">
        <v>82</v>
      </c>
      <c r="AV25" t="s">
        <v>385</v>
      </c>
      <c r="AW25">
        <v>47.5</v>
      </c>
      <c r="AX25" t="s">
        <v>400</v>
      </c>
      <c r="AY25">
        <v>489</v>
      </c>
      <c r="AZ25">
        <v>258</v>
      </c>
      <c r="BA25">
        <v>3</v>
      </c>
      <c r="BB25">
        <v>0</v>
      </c>
      <c r="BC25">
        <v>1</v>
      </c>
      <c r="BD25">
        <v>8</v>
      </c>
      <c r="BE25">
        <v>231</v>
      </c>
      <c r="BF25">
        <v>1</v>
      </c>
      <c r="BG25">
        <v>2</v>
      </c>
      <c r="BH25">
        <v>1</v>
      </c>
      <c r="BI25">
        <v>245</v>
      </c>
      <c r="BJ25">
        <v>192</v>
      </c>
      <c r="BK25">
        <v>0</v>
      </c>
      <c r="BL25">
        <v>0</v>
      </c>
      <c r="BM25">
        <v>5</v>
      </c>
      <c r="BN25">
        <v>24</v>
      </c>
      <c r="BO25">
        <v>53</v>
      </c>
      <c r="BP25">
        <v>1</v>
      </c>
      <c r="BQ25">
        <v>1</v>
      </c>
      <c r="BR25">
        <v>1</v>
      </c>
      <c r="BS25">
        <v>41</v>
      </c>
      <c r="BT25">
        <v>10</v>
      </c>
      <c r="BU25">
        <v>41</v>
      </c>
      <c r="BV25">
        <v>10</v>
      </c>
      <c r="BW25">
        <v>51</v>
      </c>
    </row>
    <row r="26" spans="1:75" x14ac:dyDescent="0.2">
      <c r="A26" s="28" t="str">
        <f t="shared" si="0"/>
        <v>Bengals</v>
      </c>
      <c r="B26" s="28" t="s">
        <v>123</v>
      </c>
      <c r="C26">
        <v>2</v>
      </c>
      <c r="D26">
        <v>1</v>
      </c>
      <c r="E26">
        <v>2</v>
      </c>
      <c r="F26">
        <v>286</v>
      </c>
      <c r="G26">
        <v>20</v>
      </c>
      <c r="H26">
        <v>0</v>
      </c>
      <c r="I26">
        <v>0</v>
      </c>
      <c r="J26">
        <v>0</v>
      </c>
      <c r="K26">
        <f t="shared" si="1"/>
        <v>0</v>
      </c>
      <c r="W26" s="44" t="s">
        <v>140</v>
      </c>
      <c r="X26" s="45" t="s">
        <v>88</v>
      </c>
      <c r="AA26" t="s">
        <v>86</v>
      </c>
      <c r="AB26" t="s">
        <v>386</v>
      </c>
      <c r="AC26" t="s">
        <v>522</v>
      </c>
      <c r="AD26" t="s">
        <v>388</v>
      </c>
      <c r="AE26" t="s">
        <v>376</v>
      </c>
      <c r="AF26" t="s">
        <v>89</v>
      </c>
      <c r="AG26" t="s">
        <v>278</v>
      </c>
      <c r="AH26" t="s">
        <v>438</v>
      </c>
      <c r="AI26" t="s">
        <v>404</v>
      </c>
      <c r="AJ26" s="60">
        <v>45550</v>
      </c>
      <c r="AK26">
        <v>2024</v>
      </c>
      <c r="AL26" t="s">
        <v>710</v>
      </c>
      <c r="AM26" t="s">
        <v>520</v>
      </c>
      <c r="AN26" t="s">
        <v>394</v>
      </c>
      <c r="AO26" t="s">
        <v>405</v>
      </c>
      <c r="AP26" t="s">
        <v>380</v>
      </c>
      <c r="AQ26" t="s">
        <v>381</v>
      </c>
      <c r="AR26" t="s">
        <v>382</v>
      </c>
      <c r="AS26" t="s">
        <v>733</v>
      </c>
      <c r="AT26">
        <v>-6.5</v>
      </c>
      <c r="AU26" s="60" t="s">
        <v>89</v>
      </c>
      <c r="AV26" t="s">
        <v>385</v>
      </c>
      <c r="AW26">
        <v>47.5</v>
      </c>
      <c r="AX26" t="s">
        <v>400</v>
      </c>
      <c r="AY26">
        <v>320</v>
      </c>
      <c r="AZ26">
        <v>246</v>
      </c>
      <c r="BA26">
        <v>2</v>
      </c>
      <c r="BB26">
        <v>0</v>
      </c>
      <c r="BC26">
        <v>3</v>
      </c>
      <c r="BD26">
        <v>12</v>
      </c>
      <c r="BE26">
        <v>74</v>
      </c>
      <c r="BF26">
        <v>0</v>
      </c>
      <c r="BG26">
        <v>3</v>
      </c>
      <c r="BH26">
        <v>1</v>
      </c>
      <c r="BI26">
        <v>286</v>
      </c>
      <c r="BJ26">
        <v>137</v>
      </c>
      <c r="BK26">
        <v>2</v>
      </c>
      <c r="BL26">
        <v>2</v>
      </c>
      <c r="BM26">
        <v>2</v>
      </c>
      <c r="BN26">
        <v>14</v>
      </c>
      <c r="BO26">
        <v>149</v>
      </c>
      <c r="BP26">
        <v>0</v>
      </c>
      <c r="BQ26">
        <v>1</v>
      </c>
      <c r="BR26">
        <v>1</v>
      </c>
      <c r="BS26">
        <v>25</v>
      </c>
      <c r="BT26">
        <v>26</v>
      </c>
      <c r="BU26">
        <v>25</v>
      </c>
      <c r="BV26">
        <v>19.5</v>
      </c>
      <c r="BW26">
        <v>51</v>
      </c>
    </row>
    <row r="27" spans="1:75" x14ac:dyDescent="0.2">
      <c r="A27" s="28" t="str">
        <f t="shared" si="0"/>
        <v>Chiefs</v>
      </c>
      <c r="B27" s="28" t="s">
        <v>137</v>
      </c>
      <c r="C27">
        <v>3</v>
      </c>
      <c r="D27">
        <v>1</v>
      </c>
      <c r="E27">
        <v>0</v>
      </c>
      <c r="F27">
        <v>320</v>
      </c>
      <c r="G27">
        <v>25</v>
      </c>
      <c r="H27">
        <v>0</v>
      </c>
      <c r="I27">
        <v>0</v>
      </c>
      <c r="J27">
        <v>1</v>
      </c>
      <c r="K27">
        <f t="shared" si="1"/>
        <v>6</v>
      </c>
      <c r="W27" s="44" t="s">
        <v>141</v>
      </c>
      <c r="X27" s="45" t="s">
        <v>101</v>
      </c>
      <c r="AA27" t="s">
        <v>89</v>
      </c>
      <c r="AB27" t="s">
        <v>278</v>
      </c>
      <c r="AC27" t="s">
        <v>438</v>
      </c>
      <c r="AD27" t="s">
        <v>404</v>
      </c>
      <c r="AE27" t="s">
        <v>384</v>
      </c>
      <c r="AF27" t="s">
        <v>86</v>
      </c>
      <c r="AG27" t="s">
        <v>386</v>
      </c>
      <c r="AH27" t="s">
        <v>522</v>
      </c>
      <c r="AI27" t="s">
        <v>388</v>
      </c>
      <c r="AJ27" s="60">
        <v>45550</v>
      </c>
      <c r="AK27">
        <v>2024</v>
      </c>
      <c r="AL27" t="s">
        <v>710</v>
      </c>
      <c r="AM27" t="s">
        <v>520</v>
      </c>
      <c r="AN27" t="s">
        <v>394</v>
      </c>
      <c r="AO27" t="s">
        <v>405</v>
      </c>
      <c r="AP27" t="s">
        <v>380</v>
      </c>
      <c r="AQ27" t="s">
        <v>381</v>
      </c>
      <c r="AR27" t="s">
        <v>385</v>
      </c>
      <c r="AS27" t="s">
        <v>734</v>
      </c>
      <c r="AT27">
        <v>-6.5</v>
      </c>
      <c r="AU27" s="60" t="s">
        <v>89</v>
      </c>
      <c r="AV27" t="s">
        <v>382</v>
      </c>
      <c r="AW27">
        <v>47.5</v>
      </c>
      <c r="AX27" t="s">
        <v>400</v>
      </c>
      <c r="AY27">
        <v>286</v>
      </c>
      <c r="AZ27">
        <v>137</v>
      </c>
      <c r="BA27">
        <v>2</v>
      </c>
      <c r="BB27">
        <v>2</v>
      </c>
      <c r="BC27">
        <v>2</v>
      </c>
      <c r="BD27">
        <v>14</v>
      </c>
      <c r="BE27">
        <v>149</v>
      </c>
      <c r="BF27">
        <v>0</v>
      </c>
      <c r="BG27">
        <v>1</v>
      </c>
      <c r="BH27">
        <v>1</v>
      </c>
      <c r="BI27">
        <v>320</v>
      </c>
      <c r="BJ27">
        <v>246</v>
      </c>
      <c r="BK27">
        <v>2</v>
      </c>
      <c r="BL27">
        <v>0</v>
      </c>
      <c r="BM27">
        <v>3</v>
      </c>
      <c r="BN27">
        <v>12</v>
      </c>
      <c r="BO27">
        <v>74</v>
      </c>
      <c r="BP27">
        <v>0</v>
      </c>
      <c r="BQ27">
        <v>3</v>
      </c>
      <c r="BR27">
        <v>1</v>
      </c>
      <c r="BS27">
        <v>26</v>
      </c>
      <c r="BT27">
        <v>25</v>
      </c>
      <c r="BU27">
        <v>19.5</v>
      </c>
      <c r="BV27">
        <v>25</v>
      </c>
      <c r="BW27">
        <v>51</v>
      </c>
    </row>
    <row r="28" spans="1:75" x14ac:dyDescent="0.2">
      <c r="A28" s="28" t="str">
        <f t="shared" si="0"/>
        <v>Steelers</v>
      </c>
      <c r="B28" s="28" t="s">
        <v>130</v>
      </c>
      <c r="C28">
        <v>2</v>
      </c>
      <c r="D28">
        <v>0</v>
      </c>
      <c r="E28">
        <v>2</v>
      </c>
      <c r="F28">
        <v>295</v>
      </c>
      <c r="G28">
        <v>6</v>
      </c>
      <c r="H28">
        <v>0</v>
      </c>
      <c r="I28">
        <v>0</v>
      </c>
      <c r="J28">
        <v>0</v>
      </c>
      <c r="K28">
        <f t="shared" si="1"/>
        <v>0</v>
      </c>
      <c r="W28" s="44" t="s">
        <v>142</v>
      </c>
      <c r="X28" s="45" t="s">
        <v>99</v>
      </c>
      <c r="AA28" t="s">
        <v>85</v>
      </c>
      <c r="AB28" t="s">
        <v>389</v>
      </c>
      <c r="AC28" t="s">
        <v>418</v>
      </c>
      <c r="AD28" t="s">
        <v>390</v>
      </c>
      <c r="AE28" t="s">
        <v>376</v>
      </c>
      <c r="AF28" t="s">
        <v>95</v>
      </c>
      <c r="AG28" t="s">
        <v>433</v>
      </c>
      <c r="AH28" t="s">
        <v>406</v>
      </c>
      <c r="AI28" t="s">
        <v>403</v>
      </c>
      <c r="AJ28" s="60">
        <v>45550</v>
      </c>
      <c r="AK28">
        <v>2024</v>
      </c>
      <c r="AL28" t="s">
        <v>710</v>
      </c>
      <c r="AM28" t="s">
        <v>520</v>
      </c>
      <c r="AN28" t="s">
        <v>394</v>
      </c>
      <c r="AO28" t="s">
        <v>405</v>
      </c>
      <c r="AP28" t="s">
        <v>380</v>
      </c>
      <c r="AQ28" t="s">
        <v>381</v>
      </c>
      <c r="AR28" t="s">
        <v>385</v>
      </c>
      <c r="AS28" t="s">
        <v>735</v>
      </c>
      <c r="AT28">
        <v>-2.5</v>
      </c>
      <c r="AU28" s="60" t="s">
        <v>85</v>
      </c>
      <c r="AV28" t="s">
        <v>385</v>
      </c>
      <c r="AW28">
        <v>36.5</v>
      </c>
      <c r="AX28" t="s">
        <v>383</v>
      </c>
      <c r="AY28">
        <v>251</v>
      </c>
      <c r="AZ28">
        <v>110</v>
      </c>
      <c r="BA28">
        <v>1</v>
      </c>
      <c r="BB28">
        <v>0</v>
      </c>
      <c r="BC28">
        <v>2</v>
      </c>
      <c r="BD28">
        <v>7</v>
      </c>
      <c r="BE28">
        <v>141</v>
      </c>
      <c r="BF28">
        <v>0</v>
      </c>
      <c r="BG28">
        <v>1</v>
      </c>
      <c r="BH28">
        <v>0</v>
      </c>
      <c r="BI28">
        <v>295</v>
      </c>
      <c r="BJ28">
        <v>231</v>
      </c>
      <c r="BK28">
        <v>0</v>
      </c>
      <c r="BL28">
        <v>2</v>
      </c>
      <c r="BM28">
        <v>2</v>
      </c>
      <c r="BN28">
        <v>15</v>
      </c>
      <c r="BO28">
        <v>64</v>
      </c>
      <c r="BP28">
        <v>0</v>
      </c>
      <c r="BQ28">
        <v>0</v>
      </c>
      <c r="BR28">
        <v>0</v>
      </c>
      <c r="BS28">
        <v>13</v>
      </c>
      <c r="BT28">
        <v>6</v>
      </c>
      <c r="BU28">
        <v>10.5</v>
      </c>
      <c r="BV28">
        <v>6</v>
      </c>
      <c r="BW28">
        <v>19</v>
      </c>
    </row>
    <row r="29" spans="1:75" x14ac:dyDescent="0.2">
      <c r="A29" s="28" t="str">
        <f t="shared" si="0"/>
        <v>Broncos</v>
      </c>
      <c r="B29" s="28" t="s">
        <v>138</v>
      </c>
      <c r="C29">
        <v>2</v>
      </c>
      <c r="D29">
        <v>0</v>
      </c>
      <c r="E29">
        <v>0</v>
      </c>
      <c r="F29">
        <v>251</v>
      </c>
      <c r="G29">
        <v>13</v>
      </c>
      <c r="H29">
        <v>0</v>
      </c>
      <c r="I29">
        <v>0</v>
      </c>
      <c r="J29">
        <v>0</v>
      </c>
      <c r="K29">
        <f t="shared" si="1"/>
        <v>0</v>
      </c>
      <c r="W29" s="44" t="s">
        <v>143</v>
      </c>
      <c r="X29" s="45" t="s">
        <v>92</v>
      </c>
      <c r="AA29" t="s">
        <v>95</v>
      </c>
      <c r="AB29" t="s">
        <v>433</v>
      </c>
      <c r="AC29" t="s">
        <v>406</v>
      </c>
      <c r="AD29" t="s">
        <v>403</v>
      </c>
      <c r="AE29" t="s">
        <v>384</v>
      </c>
      <c r="AF29" t="s">
        <v>85</v>
      </c>
      <c r="AG29" t="s">
        <v>389</v>
      </c>
      <c r="AH29" t="s">
        <v>418</v>
      </c>
      <c r="AI29" t="s">
        <v>390</v>
      </c>
      <c r="AJ29" s="60">
        <v>45550</v>
      </c>
      <c r="AK29">
        <v>2024</v>
      </c>
      <c r="AL29" t="s">
        <v>710</v>
      </c>
      <c r="AM29" t="s">
        <v>520</v>
      </c>
      <c r="AN29" t="s">
        <v>394</v>
      </c>
      <c r="AO29" t="s">
        <v>405</v>
      </c>
      <c r="AP29" t="s">
        <v>380</v>
      </c>
      <c r="AQ29" t="s">
        <v>381</v>
      </c>
      <c r="AR29" t="s">
        <v>382</v>
      </c>
      <c r="AS29" t="s">
        <v>736</v>
      </c>
      <c r="AT29">
        <v>-2.5</v>
      </c>
      <c r="AU29" s="60" t="s">
        <v>85</v>
      </c>
      <c r="AV29" t="s">
        <v>382</v>
      </c>
      <c r="AW29">
        <v>36.5</v>
      </c>
      <c r="AX29" t="s">
        <v>383</v>
      </c>
      <c r="AY29">
        <v>295</v>
      </c>
      <c r="AZ29">
        <v>231</v>
      </c>
      <c r="BA29">
        <v>0</v>
      </c>
      <c r="BB29">
        <v>2</v>
      </c>
      <c r="BC29">
        <v>2</v>
      </c>
      <c r="BD29">
        <v>15</v>
      </c>
      <c r="BE29">
        <v>64</v>
      </c>
      <c r="BF29">
        <v>0</v>
      </c>
      <c r="BG29">
        <v>0</v>
      </c>
      <c r="BH29">
        <v>0</v>
      </c>
      <c r="BI29">
        <v>251</v>
      </c>
      <c r="BJ29">
        <v>110</v>
      </c>
      <c r="BK29">
        <v>1</v>
      </c>
      <c r="BL29">
        <v>0</v>
      </c>
      <c r="BM29">
        <v>2</v>
      </c>
      <c r="BN29">
        <v>7</v>
      </c>
      <c r="BO29">
        <v>141</v>
      </c>
      <c r="BP29">
        <v>0</v>
      </c>
      <c r="BQ29">
        <v>1</v>
      </c>
      <c r="BR29">
        <v>0</v>
      </c>
      <c r="BS29">
        <v>6</v>
      </c>
      <c r="BT29">
        <v>13</v>
      </c>
      <c r="BU29">
        <v>6</v>
      </c>
      <c r="BV29">
        <v>10.5</v>
      </c>
      <c r="BW29">
        <v>19</v>
      </c>
    </row>
    <row r="30" spans="1:75" x14ac:dyDescent="0.2">
      <c r="A30" s="28" t="str">
        <f t="shared" si="0"/>
        <v>Bears</v>
      </c>
      <c r="B30" s="28" t="s">
        <v>144</v>
      </c>
      <c r="C30">
        <v>3</v>
      </c>
      <c r="D30">
        <v>1</v>
      </c>
      <c r="E30">
        <v>0</v>
      </c>
      <c r="F30">
        <v>310</v>
      </c>
      <c r="G30">
        <v>19</v>
      </c>
      <c r="H30">
        <v>0</v>
      </c>
      <c r="I30">
        <v>0</v>
      </c>
      <c r="J30">
        <v>0</v>
      </c>
      <c r="K30">
        <f t="shared" si="1"/>
        <v>0</v>
      </c>
      <c r="W30" s="44" t="s">
        <v>144</v>
      </c>
      <c r="X30" s="45" t="s">
        <v>84</v>
      </c>
      <c r="AA30" t="s">
        <v>84</v>
      </c>
      <c r="AB30" t="s">
        <v>377</v>
      </c>
      <c r="AC30" t="s">
        <v>516</v>
      </c>
      <c r="AD30" t="s">
        <v>517</v>
      </c>
      <c r="AE30" t="s">
        <v>376</v>
      </c>
      <c r="AF30" t="s">
        <v>107</v>
      </c>
      <c r="AG30" t="s">
        <v>375</v>
      </c>
      <c r="AH30" t="s">
        <v>443</v>
      </c>
      <c r="AI30" t="s">
        <v>444</v>
      </c>
      <c r="AJ30" s="60">
        <v>45550</v>
      </c>
      <c r="AK30">
        <v>2024</v>
      </c>
      <c r="AL30" t="s">
        <v>710</v>
      </c>
      <c r="AM30" t="s">
        <v>520</v>
      </c>
      <c r="AN30" t="s">
        <v>394</v>
      </c>
      <c r="AO30" t="s">
        <v>395</v>
      </c>
      <c r="AP30" t="s">
        <v>396</v>
      </c>
      <c r="AQ30" t="s">
        <v>391</v>
      </c>
      <c r="AR30" t="s">
        <v>382</v>
      </c>
      <c r="AS30" t="s">
        <v>737</v>
      </c>
      <c r="AT30">
        <v>-6</v>
      </c>
      <c r="AU30" s="60" t="s">
        <v>107</v>
      </c>
      <c r="AV30" t="s">
        <v>719</v>
      </c>
      <c r="AW30">
        <v>45.5</v>
      </c>
      <c r="AX30" t="s">
        <v>383</v>
      </c>
      <c r="AY30">
        <v>205</v>
      </c>
      <c r="AZ30">
        <v>134</v>
      </c>
      <c r="BA30">
        <v>0</v>
      </c>
      <c r="BB30">
        <v>2</v>
      </c>
      <c r="BC30">
        <v>7</v>
      </c>
      <c r="BD30">
        <v>40</v>
      </c>
      <c r="BE30">
        <v>71</v>
      </c>
      <c r="BF30">
        <v>1</v>
      </c>
      <c r="BG30">
        <v>0</v>
      </c>
      <c r="BH30">
        <v>0</v>
      </c>
      <c r="BI30">
        <v>310</v>
      </c>
      <c r="BJ30">
        <v>235</v>
      </c>
      <c r="BK30">
        <v>1</v>
      </c>
      <c r="BL30">
        <v>0</v>
      </c>
      <c r="BM30">
        <v>3</v>
      </c>
      <c r="BN30">
        <v>25</v>
      </c>
      <c r="BO30">
        <v>75</v>
      </c>
      <c r="BP30">
        <v>0</v>
      </c>
      <c r="BQ30">
        <v>1</v>
      </c>
      <c r="BR30">
        <v>1</v>
      </c>
      <c r="BS30">
        <v>13</v>
      </c>
      <c r="BT30">
        <v>19</v>
      </c>
      <c r="BU30">
        <v>13</v>
      </c>
      <c r="BV30">
        <v>13</v>
      </c>
      <c r="BW30">
        <v>32</v>
      </c>
    </row>
    <row r="31" spans="1:75" x14ac:dyDescent="0.2">
      <c r="A31" s="28" t="str">
        <f t="shared" si="0"/>
        <v>Texans</v>
      </c>
      <c r="B31" s="28" t="s">
        <v>129</v>
      </c>
      <c r="C31">
        <v>7</v>
      </c>
      <c r="D31">
        <v>0</v>
      </c>
      <c r="E31">
        <v>2</v>
      </c>
      <c r="F31">
        <v>205</v>
      </c>
      <c r="G31">
        <v>13</v>
      </c>
      <c r="H31">
        <v>0</v>
      </c>
      <c r="I31">
        <v>0</v>
      </c>
      <c r="J31">
        <v>0</v>
      </c>
      <c r="K31">
        <f t="shared" si="1"/>
        <v>0</v>
      </c>
      <c r="W31" s="44" t="s">
        <v>145</v>
      </c>
      <c r="X31" s="45" t="s">
        <v>111</v>
      </c>
      <c r="AA31" t="s">
        <v>107</v>
      </c>
      <c r="AB31" t="s">
        <v>375</v>
      </c>
      <c r="AC31" t="s">
        <v>443</v>
      </c>
      <c r="AD31" t="s">
        <v>444</v>
      </c>
      <c r="AE31" t="s">
        <v>384</v>
      </c>
      <c r="AF31" t="s">
        <v>84</v>
      </c>
      <c r="AG31" t="s">
        <v>377</v>
      </c>
      <c r="AH31" t="s">
        <v>516</v>
      </c>
      <c r="AI31" t="s">
        <v>517</v>
      </c>
      <c r="AJ31" s="60">
        <v>45550</v>
      </c>
      <c r="AK31">
        <v>2024</v>
      </c>
      <c r="AL31" t="s">
        <v>710</v>
      </c>
      <c r="AM31" t="s">
        <v>520</v>
      </c>
      <c r="AN31" t="s">
        <v>394</v>
      </c>
      <c r="AO31" t="s">
        <v>395</v>
      </c>
      <c r="AP31" t="s">
        <v>396</v>
      </c>
      <c r="AQ31" t="s">
        <v>391</v>
      </c>
      <c r="AR31" t="s">
        <v>385</v>
      </c>
      <c r="AS31" t="s">
        <v>738</v>
      </c>
      <c r="AT31">
        <v>-6</v>
      </c>
      <c r="AU31" s="60" t="s">
        <v>107</v>
      </c>
      <c r="AV31" t="s">
        <v>719</v>
      </c>
      <c r="AW31">
        <v>45.5</v>
      </c>
      <c r="AX31" t="s">
        <v>383</v>
      </c>
      <c r="AY31">
        <v>310</v>
      </c>
      <c r="AZ31">
        <v>235</v>
      </c>
      <c r="BA31">
        <v>1</v>
      </c>
      <c r="BB31">
        <v>0</v>
      </c>
      <c r="BC31">
        <v>3</v>
      </c>
      <c r="BD31">
        <v>25</v>
      </c>
      <c r="BE31">
        <v>75</v>
      </c>
      <c r="BF31">
        <v>0</v>
      </c>
      <c r="BG31">
        <v>1</v>
      </c>
      <c r="BH31">
        <v>1</v>
      </c>
      <c r="BI31">
        <v>205</v>
      </c>
      <c r="BJ31">
        <v>134</v>
      </c>
      <c r="BK31">
        <v>0</v>
      </c>
      <c r="BL31">
        <v>2</v>
      </c>
      <c r="BM31">
        <v>7</v>
      </c>
      <c r="BN31">
        <v>40</v>
      </c>
      <c r="BO31">
        <v>71</v>
      </c>
      <c r="BP31">
        <v>1</v>
      </c>
      <c r="BQ31">
        <v>0</v>
      </c>
      <c r="BR31">
        <v>0</v>
      </c>
      <c r="BS31">
        <v>19</v>
      </c>
      <c r="BT31">
        <v>13</v>
      </c>
      <c r="BU31">
        <v>13</v>
      </c>
      <c r="BV31">
        <v>13</v>
      </c>
      <c r="BW31">
        <v>32</v>
      </c>
    </row>
    <row r="32" spans="1:75" x14ac:dyDescent="0.2">
      <c r="A32" s="28" t="str">
        <f t="shared" si="0"/>
        <v>Falcons</v>
      </c>
      <c r="B32" s="28" t="s">
        <v>119</v>
      </c>
      <c r="C32">
        <v>1</v>
      </c>
      <c r="D32">
        <v>0</v>
      </c>
      <c r="E32">
        <v>1</v>
      </c>
      <c r="F32">
        <v>365</v>
      </c>
      <c r="G32">
        <v>21</v>
      </c>
      <c r="H32">
        <v>0</v>
      </c>
      <c r="I32">
        <v>0</v>
      </c>
      <c r="J32">
        <v>0</v>
      </c>
      <c r="K32">
        <f t="shared" si="1"/>
        <v>0</v>
      </c>
      <c r="W32" s="44" t="s">
        <v>146</v>
      </c>
      <c r="X32" s="45" t="s">
        <v>93</v>
      </c>
      <c r="AA32" t="s">
        <v>100</v>
      </c>
      <c r="AB32" t="s">
        <v>393</v>
      </c>
      <c r="AC32" t="s">
        <v>547</v>
      </c>
      <c r="AD32" t="s">
        <v>548</v>
      </c>
      <c r="AE32" t="s">
        <v>376</v>
      </c>
      <c r="AF32" t="s">
        <v>87</v>
      </c>
      <c r="AG32" t="s">
        <v>304</v>
      </c>
      <c r="AH32" t="s">
        <v>545</v>
      </c>
      <c r="AI32" t="s">
        <v>437</v>
      </c>
      <c r="AJ32" s="60">
        <v>45551</v>
      </c>
      <c r="AK32">
        <v>2024</v>
      </c>
      <c r="AL32" t="s">
        <v>710</v>
      </c>
      <c r="AM32" t="s">
        <v>520</v>
      </c>
      <c r="AN32" t="s">
        <v>708</v>
      </c>
      <c r="AO32" t="s">
        <v>395</v>
      </c>
      <c r="AP32" t="s">
        <v>380</v>
      </c>
      <c r="AQ32" t="s">
        <v>391</v>
      </c>
      <c r="AR32" t="s">
        <v>385</v>
      </c>
      <c r="AS32" t="s">
        <v>739</v>
      </c>
      <c r="AT32">
        <v>-5.5</v>
      </c>
      <c r="AU32" s="60" t="s">
        <v>87</v>
      </c>
      <c r="AV32" t="s">
        <v>385</v>
      </c>
      <c r="AW32">
        <v>46.5</v>
      </c>
      <c r="AX32" t="s">
        <v>383</v>
      </c>
      <c r="AY32">
        <v>385</v>
      </c>
      <c r="AZ32">
        <v>233</v>
      </c>
      <c r="BA32">
        <v>2</v>
      </c>
      <c r="BB32">
        <v>0</v>
      </c>
      <c r="BC32">
        <v>1</v>
      </c>
      <c r="BD32">
        <v>8</v>
      </c>
      <c r="BE32">
        <v>152</v>
      </c>
      <c r="BF32">
        <v>0</v>
      </c>
      <c r="BG32">
        <v>1</v>
      </c>
      <c r="BH32">
        <v>0</v>
      </c>
      <c r="BI32">
        <v>365</v>
      </c>
      <c r="BJ32">
        <v>179</v>
      </c>
      <c r="BK32">
        <v>1</v>
      </c>
      <c r="BL32">
        <v>1</v>
      </c>
      <c r="BM32">
        <v>1</v>
      </c>
      <c r="BN32">
        <v>4</v>
      </c>
      <c r="BO32">
        <v>186</v>
      </c>
      <c r="BP32">
        <v>1</v>
      </c>
      <c r="BQ32">
        <v>0</v>
      </c>
      <c r="BR32">
        <v>0</v>
      </c>
      <c r="BS32">
        <v>22</v>
      </c>
      <c r="BT32">
        <v>21</v>
      </c>
      <c r="BU32">
        <v>22</v>
      </c>
      <c r="BV32">
        <v>15.5</v>
      </c>
      <c r="BW32">
        <v>43</v>
      </c>
    </row>
    <row r="33" spans="1:75" ht="13.5" thickBot="1" x14ac:dyDescent="0.25">
      <c r="A33" s="28" t="str">
        <f t="shared" si="0"/>
        <v>Eagles</v>
      </c>
      <c r="B33" s="28" t="s">
        <v>118</v>
      </c>
      <c r="C33">
        <v>1</v>
      </c>
      <c r="D33">
        <v>0</v>
      </c>
      <c r="E33">
        <v>0</v>
      </c>
      <c r="F33">
        <v>385</v>
      </c>
      <c r="G33">
        <v>22</v>
      </c>
      <c r="H33">
        <v>0</v>
      </c>
      <c r="I33">
        <v>0</v>
      </c>
      <c r="J33">
        <v>0</v>
      </c>
      <c r="K33">
        <f t="shared" si="1"/>
        <v>0</v>
      </c>
      <c r="W33" s="46" t="s">
        <v>147</v>
      </c>
      <c r="X33" s="47" t="s">
        <v>110</v>
      </c>
      <c r="AA33" t="s">
        <v>87</v>
      </c>
      <c r="AB33" t="s">
        <v>304</v>
      </c>
      <c r="AC33" t="s">
        <v>545</v>
      </c>
      <c r="AD33" t="s">
        <v>437</v>
      </c>
      <c r="AE33" t="s">
        <v>384</v>
      </c>
      <c r="AF33" t="s">
        <v>100</v>
      </c>
      <c r="AG33" t="s">
        <v>393</v>
      </c>
      <c r="AH33" t="s">
        <v>547</v>
      </c>
      <c r="AI33" t="s">
        <v>548</v>
      </c>
      <c r="AJ33" s="60">
        <v>45551</v>
      </c>
      <c r="AK33">
        <v>2024</v>
      </c>
      <c r="AL33" t="s">
        <v>710</v>
      </c>
      <c r="AM33" t="s">
        <v>520</v>
      </c>
      <c r="AN33" t="s">
        <v>708</v>
      </c>
      <c r="AO33" t="s">
        <v>395</v>
      </c>
      <c r="AP33" t="s">
        <v>380</v>
      </c>
      <c r="AQ33" t="s">
        <v>391</v>
      </c>
      <c r="AR33" t="s">
        <v>382</v>
      </c>
      <c r="AS33" t="s">
        <v>740</v>
      </c>
      <c r="AT33">
        <v>-5.5</v>
      </c>
      <c r="AU33" s="60" t="s">
        <v>87</v>
      </c>
      <c r="AV33" t="s">
        <v>382</v>
      </c>
      <c r="AW33">
        <v>46.5</v>
      </c>
      <c r="AX33" t="s">
        <v>383</v>
      </c>
      <c r="AY33">
        <v>365</v>
      </c>
      <c r="AZ33">
        <v>179</v>
      </c>
      <c r="BA33">
        <v>1</v>
      </c>
      <c r="BB33">
        <v>1</v>
      </c>
      <c r="BC33">
        <v>1</v>
      </c>
      <c r="BD33">
        <v>4</v>
      </c>
      <c r="BE33">
        <v>186</v>
      </c>
      <c r="BF33">
        <v>1</v>
      </c>
      <c r="BG33">
        <v>0</v>
      </c>
      <c r="BH33">
        <v>0</v>
      </c>
      <c r="BI33">
        <v>385</v>
      </c>
      <c r="BJ33">
        <v>233</v>
      </c>
      <c r="BK33">
        <v>2</v>
      </c>
      <c r="BL33">
        <v>0</v>
      </c>
      <c r="BM33">
        <v>1</v>
      </c>
      <c r="BN33">
        <v>8</v>
      </c>
      <c r="BO33">
        <v>152</v>
      </c>
      <c r="BP33">
        <v>0</v>
      </c>
      <c r="BQ33">
        <v>1</v>
      </c>
      <c r="BR33">
        <v>0</v>
      </c>
      <c r="BS33">
        <v>21</v>
      </c>
      <c r="BT33">
        <v>22</v>
      </c>
      <c r="BU33">
        <v>15.5</v>
      </c>
      <c r="BV33">
        <v>22</v>
      </c>
      <c r="BW33">
        <v>43</v>
      </c>
    </row>
    <row r="34" spans="1:75" x14ac:dyDescent="0.2">
      <c r="A34"/>
      <c r="B34"/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157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795</v>
      </c>
      <c r="B46" s="31">
        <f>MAX(B88:B907)+1</f>
        <v>291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7</v>
      </c>
      <c r="Q46">
        <v>2</v>
      </c>
      <c r="R46">
        <v>1</v>
      </c>
      <c r="S46">
        <v>0</v>
      </c>
      <c r="T46">
        <v>0</v>
      </c>
    </row>
    <row r="47" spans="1:75" x14ac:dyDescent="0.2">
      <c r="A47" s="31" t="s">
        <v>445</v>
      </c>
      <c r="B47" s="31">
        <f>B46+1</f>
        <v>292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</v>
      </c>
      <c r="Q47">
        <v>0</v>
      </c>
      <c r="R47">
        <v>0</v>
      </c>
      <c r="S47">
        <v>0</v>
      </c>
      <c r="T47">
        <v>5</v>
      </c>
    </row>
    <row r="48" spans="1:75" x14ac:dyDescent="0.2">
      <c r="A48" s="31" t="s">
        <v>446</v>
      </c>
      <c r="B48" s="31">
        <f t="shared" ref="B48:B77" si="2">B47+1</f>
        <v>293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4</v>
      </c>
      <c r="Q48">
        <v>1</v>
      </c>
      <c r="R48">
        <v>2</v>
      </c>
      <c r="S48">
        <v>1</v>
      </c>
      <c r="T48">
        <v>1</v>
      </c>
    </row>
    <row r="49" spans="1:20" x14ac:dyDescent="0.2">
      <c r="A49" s="31" t="s">
        <v>689</v>
      </c>
      <c r="B49" s="31">
        <f t="shared" si="2"/>
        <v>294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3</v>
      </c>
      <c r="Q49">
        <v>1</v>
      </c>
      <c r="R49">
        <v>2</v>
      </c>
      <c r="S49">
        <v>0</v>
      </c>
      <c r="T49">
        <v>1</v>
      </c>
    </row>
    <row r="50" spans="1:20" x14ac:dyDescent="0.2">
      <c r="A50" s="31" t="s">
        <v>148</v>
      </c>
      <c r="B50" s="31">
        <f t="shared" si="2"/>
        <v>295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2</v>
      </c>
      <c r="Q50">
        <v>0</v>
      </c>
      <c r="R50">
        <v>0</v>
      </c>
      <c r="S50">
        <v>2</v>
      </c>
      <c r="T50">
        <v>1</v>
      </c>
    </row>
    <row r="51" spans="1:20" x14ac:dyDescent="0.2">
      <c r="A51" s="31" t="s">
        <v>690</v>
      </c>
      <c r="B51" s="31">
        <f t="shared" si="2"/>
        <v>296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2</v>
      </c>
      <c r="Q51">
        <v>0</v>
      </c>
      <c r="R51">
        <v>0</v>
      </c>
      <c r="S51">
        <v>0</v>
      </c>
      <c r="T51">
        <v>1</v>
      </c>
    </row>
    <row r="52" spans="1:20" x14ac:dyDescent="0.2">
      <c r="A52" s="31" t="s">
        <v>691</v>
      </c>
      <c r="B52" s="31">
        <f t="shared" si="2"/>
        <v>297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2</v>
      </c>
      <c r="Q52">
        <v>0</v>
      </c>
      <c r="R52">
        <v>2</v>
      </c>
      <c r="S52">
        <v>0</v>
      </c>
      <c r="T52">
        <v>2</v>
      </c>
    </row>
    <row r="53" spans="1:20" x14ac:dyDescent="0.2">
      <c r="A53" s="31" t="s">
        <v>692</v>
      </c>
      <c r="B53" s="31">
        <f t="shared" si="2"/>
        <v>298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2</v>
      </c>
      <c r="Q53">
        <v>1</v>
      </c>
      <c r="R53">
        <v>0</v>
      </c>
      <c r="S53">
        <v>1</v>
      </c>
      <c r="T53">
        <v>2</v>
      </c>
    </row>
    <row r="54" spans="1:20" x14ac:dyDescent="0.2">
      <c r="A54" s="31" t="s">
        <v>149</v>
      </c>
      <c r="B54" s="31">
        <f t="shared" si="2"/>
        <v>299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2</v>
      </c>
      <c r="Q54">
        <v>0</v>
      </c>
      <c r="R54">
        <v>0</v>
      </c>
      <c r="S54">
        <v>1</v>
      </c>
      <c r="T54">
        <v>1</v>
      </c>
    </row>
    <row r="55" spans="1:20" x14ac:dyDescent="0.2">
      <c r="A55" s="31" t="s">
        <v>269</v>
      </c>
      <c r="B55" s="31">
        <f t="shared" si="2"/>
        <v>300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4</v>
      </c>
      <c r="Q55">
        <v>1</v>
      </c>
      <c r="R55">
        <v>0</v>
      </c>
      <c r="S55">
        <v>2</v>
      </c>
      <c r="T55">
        <v>2</v>
      </c>
    </row>
    <row r="56" spans="1:20" x14ac:dyDescent="0.2">
      <c r="A56" s="31" t="s">
        <v>693</v>
      </c>
      <c r="B56" s="31">
        <f t="shared" si="2"/>
        <v>301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3</v>
      </c>
      <c r="Q56">
        <v>1</v>
      </c>
      <c r="R56">
        <v>1</v>
      </c>
      <c r="S56">
        <v>1</v>
      </c>
      <c r="T56">
        <v>1</v>
      </c>
    </row>
    <row r="57" spans="1:20" x14ac:dyDescent="0.2">
      <c r="A57" s="31" t="s">
        <v>287</v>
      </c>
      <c r="B57" s="31">
        <f t="shared" si="2"/>
        <v>302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1</v>
      </c>
      <c r="Q57">
        <v>1</v>
      </c>
      <c r="R57">
        <v>0</v>
      </c>
      <c r="S57">
        <v>0</v>
      </c>
      <c r="T57">
        <v>0</v>
      </c>
    </row>
    <row r="58" spans="1:20" x14ac:dyDescent="0.2">
      <c r="A58" s="31" t="s">
        <v>150</v>
      </c>
      <c r="B58" s="31">
        <f t="shared" si="2"/>
        <v>303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4</v>
      </c>
      <c r="Q58">
        <v>1</v>
      </c>
      <c r="R58">
        <v>1</v>
      </c>
      <c r="S58">
        <v>1</v>
      </c>
      <c r="T58">
        <v>1</v>
      </c>
    </row>
    <row r="59" spans="1:20" x14ac:dyDescent="0.2">
      <c r="A59" s="31" t="s">
        <v>151</v>
      </c>
      <c r="B59" s="31">
        <f t="shared" si="2"/>
        <v>304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</row>
    <row r="60" spans="1:20" x14ac:dyDescent="0.2">
      <c r="A60" s="31" t="s">
        <v>709</v>
      </c>
      <c r="B60" s="31">
        <f t="shared" si="2"/>
        <v>305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1</v>
      </c>
      <c r="Q60">
        <v>1</v>
      </c>
      <c r="R60">
        <v>0</v>
      </c>
      <c r="S60">
        <v>0</v>
      </c>
      <c r="T60">
        <v>3</v>
      </c>
    </row>
    <row r="61" spans="1:20" x14ac:dyDescent="0.2">
      <c r="A61" s="31" t="s">
        <v>288</v>
      </c>
      <c r="B61" s="31">
        <f t="shared" si="2"/>
        <v>306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2</v>
      </c>
      <c r="Q61">
        <v>0</v>
      </c>
      <c r="R61">
        <v>0</v>
      </c>
      <c r="S61">
        <v>1</v>
      </c>
      <c r="T61">
        <v>2</v>
      </c>
    </row>
    <row r="62" spans="1:20" x14ac:dyDescent="0.2">
      <c r="A62" s="31" t="s">
        <v>635</v>
      </c>
      <c r="B62" s="31">
        <f t="shared" si="2"/>
        <v>307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3</v>
      </c>
      <c r="Q62">
        <v>2</v>
      </c>
      <c r="R62">
        <v>0</v>
      </c>
      <c r="S62">
        <v>0</v>
      </c>
      <c r="T62">
        <v>1</v>
      </c>
    </row>
    <row r="63" spans="1:20" x14ac:dyDescent="0.2">
      <c r="A63" s="31" t="s">
        <v>152</v>
      </c>
      <c r="B63" s="31">
        <f t="shared" si="2"/>
        <v>308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2</v>
      </c>
      <c r="Q63">
        <v>0</v>
      </c>
      <c r="R63">
        <v>0</v>
      </c>
      <c r="S63">
        <v>0</v>
      </c>
      <c r="T63">
        <v>1</v>
      </c>
    </row>
    <row r="64" spans="1:20" x14ac:dyDescent="0.2">
      <c r="A64" s="31" t="s">
        <v>447</v>
      </c>
      <c r="B64" s="31">
        <f t="shared" si="2"/>
        <v>309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1</v>
      </c>
      <c r="Q64">
        <v>1</v>
      </c>
      <c r="R64">
        <v>0</v>
      </c>
      <c r="S64">
        <v>0</v>
      </c>
      <c r="T64">
        <v>2</v>
      </c>
    </row>
    <row r="65" spans="1:20" x14ac:dyDescent="0.2">
      <c r="A65" s="31" t="s">
        <v>153</v>
      </c>
      <c r="B65" s="31">
        <f t="shared" si="2"/>
        <v>310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3</v>
      </c>
      <c r="Q65">
        <v>2</v>
      </c>
      <c r="R65">
        <v>1</v>
      </c>
      <c r="S65">
        <v>0</v>
      </c>
      <c r="T65">
        <v>2</v>
      </c>
    </row>
    <row r="66" spans="1:20" x14ac:dyDescent="0.2">
      <c r="A66" s="31" t="s">
        <v>154</v>
      </c>
      <c r="B66" s="31">
        <f t="shared" si="2"/>
        <v>311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1</v>
      </c>
      <c r="Q66">
        <v>1</v>
      </c>
      <c r="R66">
        <v>0</v>
      </c>
      <c r="S66">
        <v>0</v>
      </c>
      <c r="T66">
        <v>1</v>
      </c>
    </row>
    <row r="67" spans="1:20" x14ac:dyDescent="0.2">
      <c r="A67" s="31" t="s">
        <v>321</v>
      </c>
      <c r="B67" s="31">
        <f t="shared" si="2"/>
        <v>312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2</v>
      </c>
      <c r="Q67">
        <v>0</v>
      </c>
      <c r="R67">
        <v>0</v>
      </c>
      <c r="S67">
        <v>0</v>
      </c>
      <c r="T67">
        <v>2</v>
      </c>
    </row>
    <row r="68" spans="1:20" x14ac:dyDescent="0.2">
      <c r="A68" s="31" t="s">
        <v>694</v>
      </c>
      <c r="B68" s="31">
        <f t="shared" si="2"/>
        <v>313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1</v>
      </c>
      <c r="Q68">
        <v>0</v>
      </c>
      <c r="R68">
        <v>0</v>
      </c>
      <c r="S68">
        <v>0</v>
      </c>
      <c r="T68">
        <v>1</v>
      </c>
    </row>
    <row r="69" spans="1:20" x14ac:dyDescent="0.2">
      <c r="A69" s="31" t="s">
        <v>270</v>
      </c>
      <c r="B69" s="31">
        <f t="shared" si="2"/>
        <v>314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3</v>
      </c>
      <c r="Q69">
        <v>1</v>
      </c>
      <c r="R69">
        <v>2</v>
      </c>
      <c r="S69">
        <v>0</v>
      </c>
      <c r="T69">
        <v>2</v>
      </c>
    </row>
    <row r="70" spans="1:20" x14ac:dyDescent="0.2">
      <c r="A70" s="31" t="s">
        <v>245</v>
      </c>
      <c r="B70" s="31">
        <f t="shared" si="2"/>
        <v>315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4</v>
      </c>
      <c r="Q70">
        <v>0</v>
      </c>
      <c r="R70">
        <v>1</v>
      </c>
      <c r="S70">
        <v>3</v>
      </c>
      <c r="T70">
        <v>1</v>
      </c>
    </row>
    <row r="71" spans="1:20" x14ac:dyDescent="0.2">
      <c r="A71" s="31" t="s">
        <v>796</v>
      </c>
      <c r="B71" s="31">
        <f t="shared" si="2"/>
        <v>316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1</v>
      </c>
      <c r="Q71">
        <v>1</v>
      </c>
      <c r="R71">
        <v>0</v>
      </c>
      <c r="S71">
        <v>0</v>
      </c>
      <c r="T71">
        <v>1</v>
      </c>
    </row>
    <row r="72" spans="1:20" x14ac:dyDescent="0.2">
      <c r="A72" s="31" t="s">
        <v>289</v>
      </c>
      <c r="B72" s="31">
        <f t="shared" si="2"/>
        <v>317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2</v>
      </c>
      <c r="Q72">
        <v>0</v>
      </c>
      <c r="R72">
        <v>1</v>
      </c>
      <c r="S72">
        <v>1</v>
      </c>
      <c r="T72">
        <v>5</v>
      </c>
    </row>
    <row r="73" spans="1:20" x14ac:dyDescent="0.2">
      <c r="A73" s="31" t="s">
        <v>155</v>
      </c>
      <c r="B73" s="31">
        <f t="shared" si="2"/>
        <v>318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1</v>
      </c>
      <c r="Q73">
        <v>0</v>
      </c>
      <c r="R73">
        <v>1</v>
      </c>
      <c r="S73">
        <v>0</v>
      </c>
      <c r="T73">
        <v>2</v>
      </c>
    </row>
    <row r="74" spans="1:20" x14ac:dyDescent="0.2">
      <c r="A74" s="31" t="s">
        <v>263</v>
      </c>
      <c r="B74" s="31">
        <f t="shared" si="2"/>
        <v>319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1</v>
      </c>
      <c r="Q74">
        <v>0</v>
      </c>
      <c r="R74">
        <v>1</v>
      </c>
      <c r="S74">
        <v>0</v>
      </c>
      <c r="T74">
        <v>4</v>
      </c>
    </row>
    <row r="75" spans="1:20" x14ac:dyDescent="0.2">
      <c r="A75" s="31" t="s">
        <v>322</v>
      </c>
      <c r="B75" s="31">
        <f t="shared" si="2"/>
        <v>320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2</v>
      </c>
      <c r="Q75">
        <v>1</v>
      </c>
      <c r="R75">
        <v>0</v>
      </c>
      <c r="S75">
        <v>0</v>
      </c>
      <c r="T75">
        <v>0</v>
      </c>
    </row>
    <row r="76" spans="1:20" x14ac:dyDescent="0.2">
      <c r="A76" s="31" t="s">
        <v>695</v>
      </c>
      <c r="B76" s="31">
        <f t="shared" si="2"/>
        <v>321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3</v>
      </c>
      <c r="Q76">
        <v>1</v>
      </c>
      <c r="R76">
        <v>0</v>
      </c>
      <c r="S76">
        <v>0</v>
      </c>
      <c r="T76">
        <v>2</v>
      </c>
    </row>
    <row r="77" spans="1:20" x14ac:dyDescent="0.2">
      <c r="A77" s="31" t="s">
        <v>156</v>
      </c>
      <c r="B77" s="31">
        <f t="shared" si="2"/>
        <v>322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3</v>
      </c>
      <c r="Q77">
        <v>2</v>
      </c>
      <c r="R77">
        <v>0</v>
      </c>
      <c r="S77">
        <v>0</v>
      </c>
      <c r="T77">
        <v>1</v>
      </c>
    </row>
    <row r="78" spans="1:20" x14ac:dyDescent="0.2">
      <c r="A78" s="31"/>
      <c r="B78" s="31"/>
    </row>
    <row r="79" spans="1:20" x14ac:dyDescent="0.2">
      <c r="A79" s="31"/>
      <c r="B79" s="31"/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x14ac:dyDescent="0.2">
      <c r="A86" s="31"/>
      <c r="B86" s="31"/>
    </row>
    <row r="87" spans="1:75" s="32" customFormat="1" ht="15.75" x14ac:dyDescent="0.25">
      <c r="A87" s="33" t="s">
        <v>79</v>
      </c>
      <c r="B87" s="33" t="s">
        <v>192</v>
      </c>
      <c r="C87" s="33" t="s">
        <v>60</v>
      </c>
      <c r="D87" s="33" t="s">
        <v>61</v>
      </c>
      <c r="E87" s="33" t="s">
        <v>62</v>
      </c>
      <c r="F87" s="33" t="s">
        <v>63</v>
      </c>
      <c r="G87" s="33" t="s">
        <v>64</v>
      </c>
      <c r="H87" s="33" t="s">
        <v>65</v>
      </c>
      <c r="I87" s="33" t="s">
        <v>66</v>
      </c>
      <c r="J87" s="33" t="s">
        <v>67</v>
      </c>
      <c r="K87" s="33" t="s">
        <v>68</v>
      </c>
      <c r="L87" s="33" t="s">
        <v>69</v>
      </c>
      <c r="M87" s="33" t="s">
        <v>70</v>
      </c>
      <c r="N87" s="33" t="s">
        <v>71</v>
      </c>
      <c r="O87" s="33" t="s">
        <v>157</v>
      </c>
      <c r="R87"/>
      <c r="V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</row>
    <row r="88" spans="1:75" x14ac:dyDescent="0.2">
      <c r="A88" s="29" t="s">
        <v>276</v>
      </c>
      <c r="B88" s="29">
        <v>1</v>
      </c>
      <c r="C88">
        <v>0</v>
      </c>
      <c r="D88">
        <v>0</v>
      </c>
      <c r="E88">
        <v>0</v>
      </c>
      <c r="F88">
        <v>0</v>
      </c>
      <c r="G88">
        <v>0</v>
      </c>
      <c r="H88">
        <v>9</v>
      </c>
      <c r="I88">
        <v>32</v>
      </c>
      <c r="J88">
        <v>0</v>
      </c>
      <c r="K88">
        <v>5</v>
      </c>
      <c r="L88">
        <v>36</v>
      </c>
      <c r="M88">
        <v>0</v>
      </c>
      <c r="N88">
        <v>1</v>
      </c>
      <c r="O88">
        <v>0</v>
      </c>
    </row>
    <row r="89" spans="1:75" x14ac:dyDescent="0.2">
      <c r="A89" s="29" t="s">
        <v>696</v>
      </c>
      <c r="B89" s="29">
        <f>B88+1</f>
        <v>2</v>
      </c>
      <c r="C89">
        <v>18</v>
      </c>
      <c r="D89">
        <v>30</v>
      </c>
      <c r="E89">
        <v>176</v>
      </c>
      <c r="F89">
        <v>2</v>
      </c>
      <c r="G89">
        <v>0</v>
      </c>
      <c r="H89">
        <v>2</v>
      </c>
      <c r="I89">
        <v>1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</row>
    <row r="90" spans="1:75" x14ac:dyDescent="0.2">
      <c r="A90" s="29" t="s">
        <v>295</v>
      </c>
      <c r="B90" s="29">
        <f t="shared" ref="B90:B153" si="3">B89+1</f>
        <v>3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2</v>
      </c>
      <c r="L90">
        <v>20</v>
      </c>
      <c r="M90">
        <v>0</v>
      </c>
      <c r="N90">
        <v>0</v>
      </c>
      <c r="O90">
        <v>0</v>
      </c>
    </row>
    <row r="91" spans="1:75" x14ac:dyDescent="0.2">
      <c r="A91" s="29" t="s">
        <v>555</v>
      </c>
      <c r="B91" s="29">
        <f t="shared" si="3"/>
        <v>4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1</v>
      </c>
      <c r="L91">
        <v>30</v>
      </c>
      <c r="M91">
        <v>0</v>
      </c>
      <c r="N91">
        <v>0</v>
      </c>
      <c r="O91">
        <v>0</v>
      </c>
    </row>
    <row r="92" spans="1:75" x14ac:dyDescent="0.2">
      <c r="A92" s="29" t="s">
        <v>556</v>
      </c>
      <c r="B92" s="29">
        <f t="shared" si="3"/>
        <v>5</v>
      </c>
      <c r="C92">
        <v>0</v>
      </c>
      <c r="D92">
        <v>0</v>
      </c>
      <c r="E92">
        <v>0</v>
      </c>
      <c r="F92">
        <v>0</v>
      </c>
      <c r="G92">
        <v>0</v>
      </c>
      <c r="H92">
        <v>2</v>
      </c>
      <c r="I92">
        <v>2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</row>
    <row r="93" spans="1:75" x14ac:dyDescent="0.2">
      <c r="A93" s="29" t="s">
        <v>298</v>
      </c>
      <c r="B93" s="29">
        <f t="shared" si="3"/>
        <v>6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5</v>
      </c>
      <c r="L93">
        <v>56</v>
      </c>
      <c r="M93">
        <v>1</v>
      </c>
      <c r="N93">
        <v>0</v>
      </c>
      <c r="O93">
        <v>0</v>
      </c>
    </row>
    <row r="94" spans="1:75" x14ac:dyDescent="0.2">
      <c r="A94" s="29" t="s">
        <v>293</v>
      </c>
      <c r="B94" s="29">
        <f t="shared" si="3"/>
        <v>7</v>
      </c>
      <c r="C94">
        <v>0</v>
      </c>
      <c r="D94">
        <v>0</v>
      </c>
      <c r="E94">
        <v>0</v>
      </c>
      <c r="F94">
        <v>0</v>
      </c>
      <c r="G94">
        <v>0</v>
      </c>
      <c r="H94">
        <v>4</v>
      </c>
      <c r="I94">
        <v>1</v>
      </c>
      <c r="J94">
        <v>1</v>
      </c>
      <c r="K94">
        <v>0</v>
      </c>
      <c r="L94">
        <v>0</v>
      </c>
      <c r="M94">
        <v>0</v>
      </c>
      <c r="N94">
        <v>0</v>
      </c>
      <c r="O94">
        <v>0</v>
      </c>
    </row>
    <row r="95" spans="1:75" x14ac:dyDescent="0.2">
      <c r="A95" s="29" t="s">
        <v>697</v>
      </c>
      <c r="B95" s="29">
        <f t="shared" si="3"/>
        <v>8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2</v>
      </c>
      <c r="L95">
        <v>11</v>
      </c>
      <c r="M95">
        <v>0</v>
      </c>
      <c r="N95">
        <v>0</v>
      </c>
      <c r="O95">
        <v>0</v>
      </c>
    </row>
    <row r="96" spans="1:75" x14ac:dyDescent="0.2">
      <c r="A96" s="29" t="s">
        <v>279</v>
      </c>
      <c r="B96" s="29">
        <f t="shared" si="3"/>
        <v>9</v>
      </c>
      <c r="C96">
        <v>0</v>
      </c>
      <c r="D96">
        <v>0</v>
      </c>
      <c r="E96">
        <v>0</v>
      </c>
      <c r="F96">
        <v>0</v>
      </c>
      <c r="G96">
        <v>0</v>
      </c>
      <c r="H96">
        <v>20</v>
      </c>
      <c r="I96">
        <v>115</v>
      </c>
      <c r="J96">
        <v>3</v>
      </c>
      <c r="K96">
        <v>2</v>
      </c>
      <c r="L96">
        <v>65</v>
      </c>
      <c r="M96">
        <v>1</v>
      </c>
      <c r="N96">
        <v>0</v>
      </c>
      <c r="O96">
        <v>0</v>
      </c>
    </row>
    <row r="97" spans="1:15" x14ac:dyDescent="0.2">
      <c r="A97" s="29" t="s">
        <v>280</v>
      </c>
      <c r="B97" s="29">
        <f t="shared" si="3"/>
        <v>10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3</v>
      </c>
      <c r="L97">
        <v>11</v>
      </c>
      <c r="M97">
        <v>0</v>
      </c>
      <c r="N97">
        <v>0</v>
      </c>
      <c r="O97">
        <v>0</v>
      </c>
    </row>
    <row r="98" spans="1:15" x14ac:dyDescent="0.2">
      <c r="A98" s="29" t="s">
        <v>741</v>
      </c>
      <c r="B98" s="29">
        <f t="shared" si="3"/>
        <v>11</v>
      </c>
      <c r="C98">
        <v>0</v>
      </c>
      <c r="D98">
        <v>0</v>
      </c>
      <c r="E98">
        <v>0</v>
      </c>
      <c r="F98">
        <v>0</v>
      </c>
      <c r="G98">
        <v>0</v>
      </c>
      <c r="H98">
        <v>2</v>
      </c>
      <c r="I98">
        <v>1</v>
      </c>
      <c r="J98">
        <v>0</v>
      </c>
      <c r="K98">
        <v>2</v>
      </c>
      <c r="L98">
        <v>1</v>
      </c>
      <c r="M98">
        <v>0</v>
      </c>
      <c r="N98">
        <v>0</v>
      </c>
      <c r="O98">
        <v>0</v>
      </c>
    </row>
    <row r="99" spans="1:15" x14ac:dyDescent="0.2">
      <c r="A99" s="29" t="s">
        <v>158</v>
      </c>
      <c r="B99" s="29">
        <f t="shared" si="3"/>
        <v>12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11</v>
      </c>
      <c r="L99">
        <v>119</v>
      </c>
      <c r="M99">
        <v>0</v>
      </c>
      <c r="N99">
        <v>0</v>
      </c>
      <c r="O99">
        <v>0</v>
      </c>
    </row>
    <row r="100" spans="1:15" x14ac:dyDescent="0.2">
      <c r="A100" s="29" t="s">
        <v>503</v>
      </c>
      <c r="B100" s="29">
        <f t="shared" si="3"/>
        <v>13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2</v>
      </c>
      <c r="L100">
        <v>7</v>
      </c>
      <c r="M100">
        <v>2</v>
      </c>
      <c r="N100">
        <v>0</v>
      </c>
      <c r="O100">
        <v>0</v>
      </c>
    </row>
    <row r="101" spans="1:15" x14ac:dyDescent="0.2">
      <c r="A101" s="29" t="s">
        <v>742</v>
      </c>
      <c r="B101" s="29">
        <f t="shared" si="3"/>
        <v>14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1</v>
      </c>
      <c r="L101">
        <v>12</v>
      </c>
      <c r="M101">
        <v>0</v>
      </c>
      <c r="N101">
        <v>0</v>
      </c>
      <c r="O101">
        <v>0</v>
      </c>
    </row>
    <row r="102" spans="1:15" x14ac:dyDescent="0.2">
      <c r="A102" s="29" t="s">
        <v>448</v>
      </c>
      <c r="B102" s="29">
        <f t="shared" si="3"/>
        <v>15</v>
      </c>
      <c r="C102">
        <v>17</v>
      </c>
      <c r="D102">
        <v>34</v>
      </c>
      <c r="E102">
        <v>204</v>
      </c>
      <c r="F102">
        <v>1</v>
      </c>
      <c r="G102">
        <v>3</v>
      </c>
      <c r="H102">
        <v>4</v>
      </c>
      <c r="I102">
        <v>37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</row>
    <row r="103" spans="1:15" x14ac:dyDescent="0.2">
      <c r="A103" s="29" t="s">
        <v>159</v>
      </c>
      <c r="B103" s="29">
        <f t="shared" si="3"/>
        <v>16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11</v>
      </c>
      <c r="I103">
        <v>96</v>
      </c>
      <c r="J103">
        <v>0</v>
      </c>
      <c r="K103">
        <v>1</v>
      </c>
      <c r="L103">
        <v>7</v>
      </c>
      <c r="M103">
        <v>0</v>
      </c>
      <c r="N103">
        <v>0</v>
      </c>
      <c r="O103">
        <v>0</v>
      </c>
    </row>
    <row r="104" spans="1:15" x14ac:dyDescent="0.2">
      <c r="A104" s="29" t="s">
        <v>557</v>
      </c>
      <c r="B104" s="29">
        <f t="shared" si="3"/>
        <v>17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1</v>
      </c>
      <c r="L104">
        <v>13</v>
      </c>
      <c r="M104">
        <v>0</v>
      </c>
      <c r="N104">
        <v>0</v>
      </c>
      <c r="O104">
        <v>0</v>
      </c>
    </row>
    <row r="105" spans="1:15" x14ac:dyDescent="0.2">
      <c r="A105" s="29" t="s">
        <v>160</v>
      </c>
      <c r="B105" s="29">
        <f t="shared" si="3"/>
        <v>18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8</v>
      </c>
      <c r="I105">
        <v>38</v>
      </c>
      <c r="J105">
        <v>0</v>
      </c>
      <c r="K105">
        <v>3</v>
      </c>
      <c r="L105">
        <v>47</v>
      </c>
      <c r="M105">
        <v>0</v>
      </c>
      <c r="N105">
        <v>0</v>
      </c>
      <c r="O105">
        <v>0</v>
      </c>
    </row>
    <row r="106" spans="1:15" x14ac:dyDescent="0.2">
      <c r="A106" s="29" t="s">
        <v>494</v>
      </c>
      <c r="B106" s="29">
        <f t="shared" si="3"/>
        <v>19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1</v>
      </c>
      <c r="L106">
        <v>5</v>
      </c>
      <c r="M106">
        <v>0</v>
      </c>
      <c r="N106">
        <v>0</v>
      </c>
      <c r="O106">
        <v>0</v>
      </c>
    </row>
    <row r="107" spans="1:15" x14ac:dyDescent="0.2">
      <c r="A107" s="29" t="s">
        <v>161</v>
      </c>
      <c r="B107" s="29">
        <f t="shared" si="3"/>
        <v>20</v>
      </c>
      <c r="C107">
        <v>12</v>
      </c>
      <c r="D107">
        <v>19</v>
      </c>
      <c r="E107">
        <v>185</v>
      </c>
      <c r="F107">
        <v>1</v>
      </c>
      <c r="G107">
        <v>1</v>
      </c>
      <c r="H107">
        <v>5</v>
      </c>
      <c r="I107">
        <v>34</v>
      </c>
      <c r="J107">
        <v>1</v>
      </c>
      <c r="K107">
        <v>0</v>
      </c>
      <c r="L107">
        <v>0</v>
      </c>
      <c r="M107">
        <v>0</v>
      </c>
      <c r="N107">
        <v>0</v>
      </c>
      <c r="O107">
        <v>0</v>
      </c>
    </row>
    <row r="108" spans="1:15" x14ac:dyDescent="0.2">
      <c r="A108" s="29" t="s">
        <v>449</v>
      </c>
      <c r="B108" s="29">
        <f t="shared" si="3"/>
        <v>21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14</v>
      </c>
      <c r="I108">
        <v>97</v>
      </c>
      <c r="J108">
        <v>0</v>
      </c>
      <c r="K108">
        <v>4</v>
      </c>
      <c r="L108">
        <v>25</v>
      </c>
      <c r="M108">
        <v>0</v>
      </c>
      <c r="N108">
        <v>0</v>
      </c>
      <c r="O108">
        <v>0</v>
      </c>
    </row>
    <row r="109" spans="1:15" x14ac:dyDescent="0.2">
      <c r="A109" s="29" t="s">
        <v>634</v>
      </c>
      <c r="B109" s="29">
        <f t="shared" si="3"/>
        <v>22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8</v>
      </c>
      <c r="I109">
        <v>28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</row>
    <row r="110" spans="1:15" x14ac:dyDescent="0.2">
      <c r="A110" s="29" t="s">
        <v>743</v>
      </c>
      <c r="B110" s="29">
        <f t="shared" si="3"/>
        <v>23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2</v>
      </c>
      <c r="I110">
        <v>8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</row>
    <row r="111" spans="1:15" x14ac:dyDescent="0.2">
      <c r="A111" s="29" t="s">
        <v>559</v>
      </c>
      <c r="B111" s="29">
        <f t="shared" si="3"/>
        <v>24</v>
      </c>
      <c r="C111">
        <v>20</v>
      </c>
      <c r="D111">
        <v>35</v>
      </c>
      <c r="E111">
        <v>246</v>
      </c>
      <c r="F111">
        <v>0</v>
      </c>
      <c r="G111">
        <v>2</v>
      </c>
      <c r="H111">
        <v>4</v>
      </c>
      <c r="I111">
        <v>25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</row>
    <row r="112" spans="1:15" x14ac:dyDescent="0.2">
      <c r="A112" s="29" t="s">
        <v>698</v>
      </c>
      <c r="B112" s="29">
        <f t="shared" si="3"/>
        <v>25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7</v>
      </c>
      <c r="I112">
        <v>33</v>
      </c>
      <c r="J112">
        <v>1</v>
      </c>
      <c r="K112">
        <v>2</v>
      </c>
      <c r="L112">
        <v>23</v>
      </c>
      <c r="M112">
        <v>1</v>
      </c>
      <c r="N112">
        <v>0</v>
      </c>
      <c r="O112">
        <v>0</v>
      </c>
    </row>
    <row r="113" spans="1:15" x14ac:dyDescent="0.2">
      <c r="A113" s="29" t="s">
        <v>162</v>
      </c>
      <c r="B113" s="29">
        <f t="shared" si="3"/>
        <v>26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1</v>
      </c>
      <c r="I113">
        <v>-3</v>
      </c>
      <c r="J113">
        <v>0</v>
      </c>
      <c r="K113">
        <v>2</v>
      </c>
      <c r="L113">
        <v>19</v>
      </c>
      <c r="M113">
        <v>0</v>
      </c>
      <c r="N113">
        <v>0</v>
      </c>
      <c r="O113">
        <v>0</v>
      </c>
    </row>
    <row r="114" spans="1:15" x14ac:dyDescent="0.2">
      <c r="A114" s="29" t="s">
        <v>699</v>
      </c>
      <c r="B114" s="29">
        <f t="shared" si="3"/>
        <v>27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4</v>
      </c>
      <c r="L114">
        <v>43</v>
      </c>
      <c r="M114">
        <v>0</v>
      </c>
      <c r="N114">
        <v>0</v>
      </c>
      <c r="O114">
        <v>0</v>
      </c>
    </row>
    <row r="115" spans="1:15" x14ac:dyDescent="0.2">
      <c r="A115" s="29" t="s">
        <v>744</v>
      </c>
      <c r="B115" s="29">
        <f t="shared" si="3"/>
        <v>28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2</v>
      </c>
      <c r="L115">
        <v>16</v>
      </c>
      <c r="M115">
        <v>0</v>
      </c>
      <c r="N115">
        <v>0</v>
      </c>
      <c r="O115">
        <v>0</v>
      </c>
    </row>
    <row r="116" spans="1:15" x14ac:dyDescent="0.2">
      <c r="A116" s="29" t="s">
        <v>305</v>
      </c>
      <c r="B116" s="29">
        <f t="shared" si="3"/>
        <v>29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14</v>
      </c>
      <c r="I116">
        <v>62</v>
      </c>
      <c r="J116">
        <v>0</v>
      </c>
      <c r="K116">
        <v>7</v>
      </c>
      <c r="L116">
        <v>52</v>
      </c>
      <c r="M116">
        <v>1</v>
      </c>
      <c r="N116">
        <v>0</v>
      </c>
      <c r="O116">
        <v>0</v>
      </c>
    </row>
    <row r="117" spans="1:15" x14ac:dyDescent="0.2">
      <c r="A117" s="29" t="s">
        <v>745</v>
      </c>
      <c r="B117" s="29">
        <f t="shared" si="3"/>
        <v>30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3</v>
      </c>
      <c r="L117">
        <v>65</v>
      </c>
      <c r="M117">
        <v>0</v>
      </c>
      <c r="N117">
        <v>0</v>
      </c>
      <c r="O117">
        <v>0</v>
      </c>
    </row>
    <row r="118" spans="1:15" x14ac:dyDescent="0.2">
      <c r="A118" s="29" t="s">
        <v>560</v>
      </c>
      <c r="B118" s="29">
        <f t="shared" si="3"/>
        <v>31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1</v>
      </c>
      <c r="L118">
        <v>4</v>
      </c>
      <c r="M118">
        <v>0</v>
      </c>
      <c r="N118">
        <v>0</v>
      </c>
      <c r="O118">
        <v>0</v>
      </c>
    </row>
    <row r="119" spans="1:15" x14ac:dyDescent="0.2">
      <c r="A119" s="29" t="s">
        <v>450</v>
      </c>
      <c r="B119" s="29">
        <f t="shared" si="3"/>
        <v>32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17</v>
      </c>
      <c r="I119">
        <v>133</v>
      </c>
      <c r="J119">
        <v>0</v>
      </c>
      <c r="K119">
        <v>1</v>
      </c>
      <c r="L119">
        <v>3</v>
      </c>
      <c r="M119">
        <v>0</v>
      </c>
      <c r="N119">
        <v>0</v>
      </c>
      <c r="O119">
        <v>0</v>
      </c>
    </row>
    <row r="120" spans="1:15" x14ac:dyDescent="0.2">
      <c r="A120" s="29" t="s">
        <v>561</v>
      </c>
      <c r="B120" s="29">
        <f t="shared" si="3"/>
        <v>33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2</v>
      </c>
      <c r="L120">
        <v>94</v>
      </c>
      <c r="M120">
        <v>0</v>
      </c>
      <c r="N120">
        <v>0</v>
      </c>
      <c r="O120">
        <v>0</v>
      </c>
    </row>
    <row r="121" spans="1:15" x14ac:dyDescent="0.2">
      <c r="A121" s="29" t="s">
        <v>746</v>
      </c>
      <c r="B121" s="29">
        <f t="shared" si="3"/>
        <v>34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6</v>
      </c>
      <c r="L121">
        <v>23</v>
      </c>
      <c r="M121">
        <v>0</v>
      </c>
      <c r="N121">
        <v>0</v>
      </c>
      <c r="O121">
        <v>0</v>
      </c>
    </row>
    <row r="122" spans="1:15" x14ac:dyDescent="0.2">
      <c r="A122" s="29" t="s">
        <v>562</v>
      </c>
      <c r="B122" s="29">
        <f t="shared" si="3"/>
        <v>35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9</v>
      </c>
      <c r="L122">
        <v>98</v>
      </c>
      <c r="M122">
        <v>0</v>
      </c>
      <c r="N122">
        <v>0</v>
      </c>
      <c r="O122">
        <v>0</v>
      </c>
    </row>
    <row r="123" spans="1:15" x14ac:dyDescent="0.2">
      <c r="A123" s="29" t="s">
        <v>451</v>
      </c>
      <c r="B123" s="29">
        <f t="shared" si="3"/>
        <v>36</v>
      </c>
      <c r="C123">
        <v>28</v>
      </c>
      <c r="D123">
        <v>36</v>
      </c>
      <c r="E123">
        <v>319</v>
      </c>
      <c r="F123">
        <v>1</v>
      </c>
      <c r="G123">
        <v>1</v>
      </c>
      <c r="H123">
        <v>2</v>
      </c>
      <c r="I123">
        <v>12</v>
      </c>
      <c r="J123">
        <v>0</v>
      </c>
      <c r="K123">
        <v>0</v>
      </c>
      <c r="L123">
        <v>0</v>
      </c>
      <c r="M123">
        <v>0</v>
      </c>
      <c r="N123">
        <v>1</v>
      </c>
      <c r="O123">
        <v>0</v>
      </c>
    </row>
    <row r="124" spans="1:15" x14ac:dyDescent="0.2">
      <c r="A124" s="29" t="s">
        <v>452</v>
      </c>
      <c r="B124" s="29">
        <f t="shared" si="3"/>
        <v>37</v>
      </c>
      <c r="C124">
        <v>18</v>
      </c>
      <c r="D124">
        <v>26</v>
      </c>
      <c r="E124">
        <v>84</v>
      </c>
      <c r="F124">
        <v>0</v>
      </c>
      <c r="G124">
        <v>1</v>
      </c>
      <c r="H124">
        <v>1</v>
      </c>
      <c r="I124">
        <v>6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</row>
    <row r="125" spans="1:15" x14ac:dyDescent="0.2">
      <c r="A125" s="29" t="s">
        <v>563</v>
      </c>
      <c r="B125" s="29">
        <f t="shared" si="3"/>
        <v>38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7</v>
      </c>
      <c r="I125">
        <v>22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</row>
    <row r="126" spans="1:15" x14ac:dyDescent="0.2">
      <c r="A126" s="29" t="s">
        <v>453</v>
      </c>
      <c r="B126" s="29">
        <f t="shared" si="3"/>
        <v>39</v>
      </c>
      <c r="C126">
        <v>23</v>
      </c>
      <c r="D126">
        <v>36</v>
      </c>
      <c r="E126">
        <v>260</v>
      </c>
      <c r="F126">
        <v>1</v>
      </c>
      <c r="G126">
        <v>0</v>
      </c>
      <c r="H126">
        <v>1</v>
      </c>
      <c r="I126">
        <v>-1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</row>
    <row r="127" spans="1:15" x14ac:dyDescent="0.2">
      <c r="A127" s="29" t="s">
        <v>564</v>
      </c>
      <c r="B127" s="29">
        <f t="shared" si="3"/>
        <v>40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1</v>
      </c>
      <c r="I127">
        <v>-4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</row>
    <row r="128" spans="1:15" x14ac:dyDescent="0.2">
      <c r="A128" s="29" t="s">
        <v>747</v>
      </c>
      <c r="B128" s="29">
        <f t="shared" si="3"/>
        <v>41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1</v>
      </c>
      <c r="L128">
        <v>18</v>
      </c>
      <c r="M128">
        <v>0</v>
      </c>
      <c r="N128">
        <v>0</v>
      </c>
      <c r="O128">
        <v>0</v>
      </c>
    </row>
    <row r="129" spans="1:15" x14ac:dyDescent="0.2">
      <c r="A129" s="29" t="s">
        <v>565</v>
      </c>
      <c r="B129" s="29">
        <f t="shared" si="3"/>
        <v>42</v>
      </c>
      <c r="C129">
        <v>23</v>
      </c>
      <c r="D129">
        <v>37</v>
      </c>
      <c r="E129">
        <v>174</v>
      </c>
      <c r="F129">
        <v>0</v>
      </c>
      <c r="G129">
        <v>2</v>
      </c>
      <c r="H129">
        <v>5</v>
      </c>
      <c r="I129">
        <v>44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</row>
    <row r="130" spans="1:15" x14ac:dyDescent="0.2">
      <c r="A130" s="29" t="s">
        <v>566</v>
      </c>
      <c r="B130" s="29">
        <f t="shared" si="3"/>
        <v>43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1</v>
      </c>
      <c r="L130">
        <v>6</v>
      </c>
      <c r="M130">
        <v>0</v>
      </c>
      <c r="N130">
        <v>0</v>
      </c>
      <c r="O130">
        <v>0</v>
      </c>
    </row>
    <row r="131" spans="1:15" x14ac:dyDescent="0.2">
      <c r="A131" s="29" t="s">
        <v>454</v>
      </c>
      <c r="B131" s="29">
        <f t="shared" si="3"/>
        <v>44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1</v>
      </c>
      <c r="I131">
        <v>10</v>
      </c>
      <c r="J131">
        <v>1</v>
      </c>
      <c r="K131">
        <v>4</v>
      </c>
      <c r="L131">
        <v>77</v>
      </c>
      <c r="M131">
        <v>1</v>
      </c>
      <c r="N131">
        <v>0</v>
      </c>
      <c r="O131">
        <v>0</v>
      </c>
    </row>
    <row r="132" spans="1:15" x14ac:dyDescent="0.2">
      <c r="A132" s="29" t="s">
        <v>748</v>
      </c>
      <c r="B132" s="29">
        <f t="shared" si="3"/>
        <v>45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7</v>
      </c>
      <c r="I132">
        <v>32</v>
      </c>
      <c r="J132">
        <v>0</v>
      </c>
      <c r="K132">
        <v>1</v>
      </c>
      <c r="L132">
        <v>3</v>
      </c>
      <c r="M132">
        <v>0</v>
      </c>
      <c r="N132">
        <v>1</v>
      </c>
      <c r="O132">
        <v>0</v>
      </c>
    </row>
    <row r="133" spans="1:15" x14ac:dyDescent="0.2">
      <c r="A133" s="29" t="s">
        <v>567</v>
      </c>
      <c r="B133" s="29">
        <f t="shared" si="3"/>
        <v>46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7</v>
      </c>
      <c r="I133">
        <v>24</v>
      </c>
      <c r="J133">
        <v>0</v>
      </c>
      <c r="K133">
        <v>0</v>
      </c>
      <c r="L133">
        <v>0</v>
      </c>
      <c r="M133">
        <v>0</v>
      </c>
      <c r="N133">
        <v>1</v>
      </c>
      <c r="O133">
        <v>0</v>
      </c>
    </row>
    <row r="134" spans="1:15" x14ac:dyDescent="0.2">
      <c r="A134" s="29" t="s">
        <v>568</v>
      </c>
      <c r="B134" s="29">
        <f t="shared" si="3"/>
        <v>47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1</v>
      </c>
      <c r="L134">
        <v>2</v>
      </c>
      <c r="M134">
        <v>0</v>
      </c>
      <c r="N134">
        <v>0</v>
      </c>
      <c r="O134">
        <v>0</v>
      </c>
    </row>
    <row r="135" spans="1:15" x14ac:dyDescent="0.2">
      <c r="A135" s="29" t="s">
        <v>281</v>
      </c>
      <c r="B135" s="29">
        <f t="shared" si="3"/>
        <v>48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4</v>
      </c>
      <c r="L135">
        <v>90</v>
      </c>
      <c r="M135">
        <v>1</v>
      </c>
      <c r="N135">
        <v>0</v>
      </c>
      <c r="O135">
        <v>0</v>
      </c>
    </row>
    <row r="136" spans="1:15" x14ac:dyDescent="0.2">
      <c r="A136" s="29" t="s">
        <v>749</v>
      </c>
      <c r="B136" s="29">
        <f t="shared" si="3"/>
        <v>49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1</v>
      </c>
      <c r="L136">
        <v>4</v>
      </c>
      <c r="M136">
        <v>0</v>
      </c>
      <c r="N136">
        <v>0</v>
      </c>
      <c r="O136">
        <v>0</v>
      </c>
    </row>
    <row r="137" spans="1:15" x14ac:dyDescent="0.2">
      <c r="A137" s="29" t="s">
        <v>479</v>
      </c>
      <c r="B137" s="29">
        <f t="shared" si="3"/>
        <v>50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4</v>
      </c>
      <c r="I137">
        <v>31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</row>
    <row r="138" spans="1:15" x14ac:dyDescent="0.2">
      <c r="A138" s="29" t="s">
        <v>483</v>
      </c>
      <c r="B138" s="29">
        <f t="shared" si="3"/>
        <v>51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3</v>
      </c>
      <c r="L138">
        <v>16</v>
      </c>
      <c r="M138">
        <v>0</v>
      </c>
      <c r="N138">
        <v>0</v>
      </c>
      <c r="O138">
        <v>0</v>
      </c>
    </row>
    <row r="139" spans="1:15" x14ac:dyDescent="0.2">
      <c r="A139" s="29" t="s">
        <v>750</v>
      </c>
      <c r="B139" s="29">
        <f t="shared" si="3"/>
        <v>52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1</v>
      </c>
      <c r="L139">
        <v>4</v>
      </c>
      <c r="M139">
        <v>0</v>
      </c>
      <c r="N139">
        <v>0</v>
      </c>
      <c r="O139">
        <v>0</v>
      </c>
    </row>
    <row r="140" spans="1:15" x14ac:dyDescent="0.2">
      <c r="A140" s="29" t="s">
        <v>163</v>
      </c>
      <c r="B140" s="29">
        <f t="shared" si="3"/>
        <v>53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7</v>
      </c>
      <c r="L140">
        <v>117</v>
      </c>
      <c r="M140">
        <v>1</v>
      </c>
      <c r="N140">
        <v>0</v>
      </c>
      <c r="O140">
        <v>0</v>
      </c>
    </row>
    <row r="141" spans="1:15" x14ac:dyDescent="0.2">
      <c r="A141" s="29" t="s">
        <v>303</v>
      </c>
      <c r="B141" s="29">
        <f t="shared" si="3"/>
        <v>54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1</v>
      </c>
      <c r="I141">
        <v>7</v>
      </c>
      <c r="J141">
        <v>0</v>
      </c>
      <c r="K141">
        <v>4</v>
      </c>
      <c r="L141">
        <v>81</v>
      </c>
      <c r="M141">
        <v>0</v>
      </c>
      <c r="N141">
        <v>0</v>
      </c>
      <c r="O141">
        <v>0</v>
      </c>
    </row>
    <row r="142" spans="1:15" x14ac:dyDescent="0.2">
      <c r="A142" s="29" t="s">
        <v>164</v>
      </c>
      <c r="B142" s="29">
        <f t="shared" si="3"/>
        <v>55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1</v>
      </c>
      <c r="L142">
        <v>-1</v>
      </c>
      <c r="M142">
        <v>0</v>
      </c>
      <c r="N142">
        <v>0</v>
      </c>
      <c r="O142">
        <v>0</v>
      </c>
    </row>
    <row r="143" spans="1:15" x14ac:dyDescent="0.2">
      <c r="A143" s="29" t="s">
        <v>273</v>
      </c>
      <c r="B143" s="29">
        <f t="shared" si="3"/>
        <v>56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10</v>
      </c>
      <c r="I143">
        <v>64</v>
      </c>
      <c r="J143">
        <v>0</v>
      </c>
      <c r="K143">
        <v>4</v>
      </c>
      <c r="L143">
        <v>12</v>
      </c>
      <c r="M143">
        <v>0</v>
      </c>
      <c r="N143">
        <v>0</v>
      </c>
      <c r="O143">
        <v>0</v>
      </c>
    </row>
    <row r="144" spans="1:15" x14ac:dyDescent="0.2">
      <c r="A144" s="29" t="s">
        <v>751</v>
      </c>
      <c r="B144" s="29">
        <f t="shared" si="3"/>
        <v>57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1</v>
      </c>
      <c r="I144">
        <v>-6</v>
      </c>
      <c r="J144">
        <v>0</v>
      </c>
      <c r="K144">
        <v>0</v>
      </c>
      <c r="L144">
        <v>0</v>
      </c>
      <c r="M144">
        <v>0</v>
      </c>
      <c r="N144">
        <v>1</v>
      </c>
      <c r="O144">
        <v>0</v>
      </c>
    </row>
    <row r="145" spans="1:15" x14ac:dyDescent="0.2">
      <c r="A145" s="29" t="s">
        <v>569</v>
      </c>
      <c r="B145" s="29">
        <f t="shared" si="3"/>
        <v>58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1</v>
      </c>
      <c r="L145">
        <v>12</v>
      </c>
      <c r="M145">
        <v>0</v>
      </c>
      <c r="N145">
        <v>0</v>
      </c>
      <c r="O145">
        <v>0</v>
      </c>
    </row>
    <row r="146" spans="1:15" x14ac:dyDescent="0.2">
      <c r="A146" s="29" t="s">
        <v>165</v>
      </c>
      <c r="B146" s="29">
        <f t="shared" si="3"/>
        <v>59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4</v>
      </c>
      <c r="L146">
        <v>27</v>
      </c>
      <c r="M146">
        <v>0</v>
      </c>
      <c r="N146">
        <v>0</v>
      </c>
      <c r="O146">
        <v>0</v>
      </c>
    </row>
    <row r="147" spans="1:15" x14ac:dyDescent="0.2">
      <c r="A147" s="29" t="s">
        <v>504</v>
      </c>
      <c r="B147" s="29">
        <f t="shared" si="3"/>
        <v>60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4</v>
      </c>
      <c r="L147">
        <v>37</v>
      </c>
      <c r="M147">
        <v>0</v>
      </c>
      <c r="N147">
        <v>0</v>
      </c>
      <c r="O147">
        <v>0</v>
      </c>
    </row>
    <row r="148" spans="1:15" x14ac:dyDescent="0.2">
      <c r="A148" s="29" t="s">
        <v>496</v>
      </c>
      <c r="B148" s="29">
        <f t="shared" si="3"/>
        <v>61</v>
      </c>
      <c r="C148">
        <v>1</v>
      </c>
      <c r="D148">
        <v>3</v>
      </c>
      <c r="E148">
        <v>6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</row>
    <row r="149" spans="1:15" x14ac:dyDescent="0.2">
      <c r="A149" s="29" t="s">
        <v>505</v>
      </c>
      <c r="B149" s="29">
        <f t="shared" si="3"/>
        <v>62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2</v>
      </c>
      <c r="I149">
        <v>3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</row>
    <row r="150" spans="1:15" x14ac:dyDescent="0.2">
      <c r="A150" s="29" t="s">
        <v>166</v>
      </c>
      <c r="B150" s="29">
        <f t="shared" si="3"/>
        <v>63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1</v>
      </c>
      <c r="L150">
        <v>26</v>
      </c>
      <c r="M150">
        <v>0</v>
      </c>
      <c r="N150">
        <v>0</v>
      </c>
      <c r="O150">
        <v>0</v>
      </c>
    </row>
    <row r="151" spans="1:15" x14ac:dyDescent="0.2">
      <c r="A151" s="29" t="s">
        <v>313</v>
      </c>
      <c r="B151" s="29">
        <f t="shared" si="3"/>
        <v>64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1</v>
      </c>
      <c r="L151">
        <v>3</v>
      </c>
      <c r="M151">
        <v>0</v>
      </c>
      <c r="N151">
        <v>0</v>
      </c>
      <c r="O151">
        <v>0</v>
      </c>
    </row>
    <row r="152" spans="1:15" x14ac:dyDescent="0.2">
      <c r="A152" s="29" t="s">
        <v>167</v>
      </c>
      <c r="B152" s="29">
        <f t="shared" si="3"/>
        <v>65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6</v>
      </c>
      <c r="L152">
        <v>53</v>
      </c>
      <c r="M152">
        <v>0</v>
      </c>
      <c r="N152">
        <v>0</v>
      </c>
      <c r="O152">
        <v>0</v>
      </c>
    </row>
    <row r="153" spans="1:15" x14ac:dyDescent="0.2">
      <c r="A153" s="29" t="s">
        <v>168</v>
      </c>
      <c r="B153" s="29">
        <f t="shared" si="3"/>
        <v>66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10</v>
      </c>
      <c r="L153">
        <v>129</v>
      </c>
      <c r="M153">
        <v>1</v>
      </c>
      <c r="N153">
        <v>0</v>
      </c>
      <c r="O153">
        <v>0</v>
      </c>
    </row>
    <row r="154" spans="1:15" x14ac:dyDescent="0.2">
      <c r="A154" s="29" t="s">
        <v>264</v>
      </c>
      <c r="B154" s="29">
        <f t="shared" ref="B154:B217" si="4">B153+1</f>
        <v>67</v>
      </c>
      <c r="C154">
        <v>27</v>
      </c>
      <c r="D154">
        <v>39</v>
      </c>
      <c r="E154">
        <v>293</v>
      </c>
      <c r="F154">
        <v>1</v>
      </c>
      <c r="G154">
        <v>2</v>
      </c>
      <c r="H154">
        <v>2</v>
      </c>
      <c r="I154">
        <v>12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</row>
    <row r="155" spans="1:15" x14ac:dyDescent="0.2">
      <c r="A155" s="29" t="s">
        <v>250</v>
      </c>
      <c r="B155" s="29">
        <f t="shared" si="4"/>
        <v>68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3</v>
      </c>
      <c r="L155">
        <v>38</v>
      </c>
      <c r="M155">
        <v>0</v>
      </c>
      <c r="N155">
        <v>0</v>
      </c>
      <c r="O155">
        <v>0</v>
      </c>
    </row>
    <row r="156" spans="1:15" x14ac:dyDescent="0.2">
      <c r="A156" s="29" t="s">
        <v>455</v>
      </c>
      <c r="B156" s="29">
        <f t="shared" si="4"/>
        <v>69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4</v>
      </c>
      <c r="L156">
        <v>33</v>
      </c>
      <c r="M156">
        <v>0</v>
      </c>
      <c r="N156">
        <v>0</v>
      </c>
      <c r="O156">
        <v>0</v>
      </c>
    </row>
    <row r="157" spans="1:15" x14ac:dyDescent="0.2">
      <c r="A157" s="29" t="s">
        <v>254</v>
      </c>
      <c r="B157" s="29">
        <f t="shared" si="4"/>
        <v>70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2</v>
      </c>
      <c r="L157">
        <v>21</v>
      </c>
      <c r="M157">
        <v>0</v>
      </c>
      <c r="N157">
        <v>0</v>
      </c>
      <c r="O157">
        <v>0</v>
      </c>
    </row>
    <row r="158" spans="1:15" x14ac:dyDescent="0.2">
      <c r="A158" s="29" t="s">
        <v>314</v>
      </c>
      <c r="B158" s="29">
        <f t="shared" si="4"/>
        <v>71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14</v>
      </c>
      <c r="I158">
        <v>18</v>
      </c>
      <c r="J158">
        <v>0</v>
      </c>
      <c r="K158">
        <v>4</v>
      </c>
      <c r="L158">
        <v>24</v>
      </c>
      <c r="M158">
        <v>0</v>
      </c>
      <c r="N158">
        <v>0</v>
      </c>
      <c r="O158">
        <v>0</v>
      </c>
    </row>
    <row r="159" spans="1:15" x14ac:dyDescent="0.2">
      <c r="A159" s="29" t="s">
        <v>169</v>
      </c>
      <c r="B159" s="29">
        <f t="shared" si="4"/>
        <v>72</v>
      </c>
      <c r="C159">
        <v>16</v>
      </c>
      <c r="D159">
        <v>28</v>
      </c>
      <c r="E159">
        <v>178</v>
      </c>
      <c r="F159">
        <v>2</v>
      </c>
      <c r="G159">
        <v>0</v>
      </c>
      <c r="H159">
        <v>5</v>
      </c>
      <c r="I159">
        <v>32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</row>
    <row r="160" spans="1:15" x14ac:dyDescent="0.2">
      <c r="A160" s="29" t="s">
        <v>570</v>
      </c>
      <c r="B160" s="29">
        <f t="shared" si="4"/>
        <v>73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2</v>
      </c>
      <c r="I160">
        <v>3</v>
      </c>
      <c r="J160">
        <v>0</v>
      </c>
      <c r="K160">
        <v>2</v>
      </c>
      <c r="L160">
        <v>20</v>
      </c>
      <c r="M160">
        <v>0</v>
      </c>
      <c r="N160">
        <v>0</v>
      </c>
      <c r="O160">
        <v>0</v>
      </c>
    </row>
    <row r="161" spans="1:15" x14ac:dyDescent="0.2">
      <c r="A161" s="29" t="s">
        <v>456</v>
      </c>
      <c r="B161" s="29">
        <f t="shared" si="4"/>
        <v>74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3</v>
      </c>
      <c r="L161">
        <v>33</v>
      </c>
      <c r="M161">
        <v>0</v>
      </c>
      <c r="N161">
        <v>0</v>
      </c>
      <c r="O161">
        <v>0</v>
      </c>
    </row>
    <row r="162" spans="1:15" x14ac:dyDescent="0.2">
      <c r="A162" s="29" t="s">
        <v>571</v>
      </c>
      <c r="B162" s="29">
        <f t="shared" si="4"/>
        <v>75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3</v>
      </c>
      <c r="L162">
        <v>88</v>
      </c>
      <c r="M162">
        <v>1</v>
      </c>
      <c r="N162">
        <v>0</v>
      </c>
      <c r="O162">
        <v>0</v>
      </c>
    </row>
    <row r="163" spans="1:15" x14ac:dyDescent="0.2">
      <c r="A163" s="29" t="s">
        <v>572</v>
      </c>
      <c r="B163" s="29">
        <f t="shared" si="4"/>
        <v>76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1</v>
      </c>
      <c r="L163">
        <v>5</v>
      </c>
      <c r="M163">
        <v>1</v>
      </c>
      <c r="N163">
        <v>0</v>
      </c>
      <c r="O163">
        <v>0</v>
      </c>
    </row>
    <row r="164" spans="1:15" x14ac:dyDescent="0.2">
      <c r="A164" s="29" t="s">
        <v>265</v>
      </c>
      <c r="B164" s="29">
        <f t="shared" si="4"/>
        <v>77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9</v>
      </c>
      <c r="L164">
        <v>110</v>
      </c>
      <c r="M164">
        <v>1</v>
      </c>
      <c r="N164">
        <v>0</v>
      </c>
      <c r="O164">
        <v>0</v>
      </c>
    </row>
    <row r="165" spans="1:15" x14ac:dyDescent="0.2">
      <c r="A165" s="29" t="s">
        <v>752</v>
      </c>
      <c r="B165" s="29">
        <f t="shared" si="4"/>
        <v>78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3</v>
      </c>
      <c r="L165">
        <v>27</v>
      </c>
      <c r="M165">
        <v>0</v>
      </c>
      <c r="N165">
        <v>0</v>
      </c>
      <c r="O165">
        <v>0</v>
      </c>
    </row>
    <row r="166" spans="1:15" x14ac:dyDescent="0.2">
      <c r="A166" s="29" t="s">
        <v>170</v>
      </c>
      <c r="B166" s="29">
        <f t="shared" si="4"/>
        <v>79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11</v>
      </c>
      <c r="I166">
        <v>35</v>
      </c>
      <c r="J166">
        <v>1</v>
      </c>
      <c r="K166">
        <v>4</v>
      </c>
      <c r="L166">
        <v>35</v>
      </c>
      <c r="M166">
        <v>0</v>
      </c>
      <c r="N166">
        <v>0</v>
      </c>
      <c r="O166">
        <v>0</v>
      </c>
    </row>
    <row r="167" spans="1:15" x14ac:dyDescent="0.2">
      <c r="A167" s="29" t="s">
        <v>506</v>
      </c>
      <c r="B167" s="29">
        <f t="shared" si="4"/>
        <v>80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3</v>
      </c>
      <c r="L167">
        <v>32</v>
      </c>
      <c r="M167">
        <v>0</v>
      </c>
      <c r="N167">
        <v>0</v>
      </c>
      <c r="O167">
        <v>0</v>
      </c>
    </row>
    <row r="168" spans="1:15" x14ac:dyDescent="0.2">
      <c r="A168" s="29" t="s">
        <v>457</v>
      </c>
      <c r="B168" s="29">
        <f t="shared" si="4"/>
        <v>81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1</v>
      </c>
      <c r="L168">
        <v>9</v>
      </c>
      <c r="M168">
        <v>0</v>
      </c>
      <c r="N168">
        <v>0</v>
      </c>
      <c r="O168">
        <v>0</v>
      </c>
    </row>
    <row r="169" spans="1:15" x14ac:dyDescent="0.2">
      <c r="A169" s="29" t="s">
        <v>171</v>
      </c>
      <c r="B169" s="29">
        <f t="shared" si="4"/>
        <v>82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2</v>
      </c>
      <c r="I169">
        <v>-10</v>
      </c>
      <c r="J169">
        <v>0</v>
      </c>
      <c r="K169">
        <v>8</v>
      </c>
      <c r="L169">
        <v>110</v>
      </c>
      <c r="M169">
        <v>0</v>
      </c>
      <c r="N169">
        <v>0</v>
      </c>
      <c r="O169">
        <v>0</v>
      </c>
    </row>
    <row r="170" spans="1:15" x14ac:dyDescent="0.2">
      <c r="A170" s="29" t="s">
        <v>573</v>
      </c>
      <c r="B170" s="29">
        <f t="shared" si="4"/>
        <v>83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2</v>
      </c>
      <c r="L170">
        <v>50</v>
      </c>
      <c r="M170">
        <v>0</v>
      </c>
      <c r="N170">
        <v>0</v>
      </c>
      <c r="O170">
        <v>0</v>
      </c>
    </row>
    <row r="171" spans="1:15" x14ac:dyDescent="0.2">
      <c r="A171" s="29" t="s">
        <v>172</v>
      </c>
      <c r="B171" s="29">
        <f t="shared" si="4"/>
        <v>84</v>
      </c>
      <c r="C171">
        <v>11</v>
      </c>
      <c r="D171">
        <v>16</v>
      </c>
      <c r="E171">
        <v>243</v>
      </c>
      <c r="F171">
        <v>2</v>
      </c>
      <c r="G171">
        <v>1</v>
      </c>
      <c r="H171">
        <v>1</v>
      </c>
      <c r="I171">
        <v>1</v>
      </c>
      <c r="J171">
        <v>1</v>
      </c>
      <c r="K171">
        <v>0</v>
      </c>
      <c r="L171">
        <v>0</v>
      </c>
      <c r="M171">
        <v>0</v>
      </c>
      <c r="N171">
        <v>0</v>
      </c>
      <c r="O171">
        <v>0</v>
      </c>
    </row>
    <row r="172" spans="1:15" x14ac:dyDescent="0.2">
      <c r="A172" s="29" t="s">
        <v>753</v>
      </c>
      <c r="B172" s="29">
        <f t="shared" si="4"/>
        <v>85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5</v>
      </c>
      <c r="I172">
        <v>26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</row>
    <row r="173" spans="1:15" x14ac:dyDescent="0.2">
      <c r="A173" s="29" t="s">
        <v>296</v>
      </c>
      <c r="B173" s="29">
        <f t="shared" si="4"/>
        <v>86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18</v>
      </c>
      <c r="I173">
        <v>84</v>
      </c>
      <c r="J173">
        <v>1</v>
      </c>
      <c r="K173">
        <v>1</v>
      </c>
      <c r="L173">
        <v>12</v>
      </c>
      <c r="M173">
        <v>0</v>
      </c>
      <c r="N173">
        <v>0</v>
      </c>
      <c r="O173">
        <v>0</v>
      </c>
    </row>
    <row r="174" spans="1:15" x14ac:dyDescent="0.2">
      <c r="A174" s="29" t="s">
        <v>574</v>
      </c>
      <c r="B174" s="29">
        <f t="shared" si="4"/>
        <v>87</v>
      </c>
      <c r="C174">
        <v>22</v>
      </c>
      <c r="D174">
        <v>34</v>
      </c>
      <c r="E174">
        <v>186</v>
      </c>
      <c r="F174">
        <v>0</v>
      </c>
      <c r="G174">
        <v>0</v>
      </c>
      <c r="H174">
        <v>5</v>
      </c>
      <c r="I174">
        <v>20</v>
      </c>
      <c r="J174">
        <v>1</v>
      </c>
      <c r="K174">
        <v>0</v>
      </c>
      <c r="L174">
        <v>0</v>
      </c>
      <c r="M174">
        <v>0</v>
      </c>
      <c r="N174">
        <v>0</v>
      </c>
      <c r="O174">
        <v>0</v>
      </c>
    </row>
    <row r="175" spans="1:15" x14ac:dyDescent="0.2">
      <c r="A175" s="29" t="s">
        <v>497</v>
      </c>
      <c r="B175" s="29">
        <f t="shared" si="4"/>
        <v>88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4</v>
      </c>
      <c r="I175">
        <v>11</v>
      </c>
      <c r="J175">
        <v>0</v>
      </c>
      <c r="K175">
        <v>1</v>
      </c>
      <c r="L175">
        <v>6</v>
      </c>
      <c r="M175">
        <v>0</v>
      </c>
      <c r="N175">
        <v>0</v>
      </c>
      <c r="O175">
        <v>0</v>
      </c>
    </row>
    <row r="176" spans="1:15" x14ac:dyDescent="0.2">
      <c r="A176" s="29" t="s">
        <v>575</v>
      </c>
      <c r="B176" s="29">
        <f t="shared" si="4"/>
        <v>89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1</v>
      </c>
      <c r="I176">
        <v>4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</row>
    <row r="177" spans="1:15" x14ac:dyDescent="0.2">
      <c r="A177" s="29" t="s">
        <v>576</v>
      </c>
      <c r="B177" s="29">
        <f t="shared" si="4"/>
        <v>90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16</v>
      </c>
      <c r="I177">
        <v>95</v>
      </c>
      <c r="J177">
        <v>1</v>
      </c>
      <c r="K177">
        <v>1</v>
      </c>
      <c r="L177">
        <v>0</v>
      </c>
      <c r="M177">
        <v>0</v>
      </c>
      <c r="N177">
        <v>1</v>
      </c>
      <c r="O177">
        <v>0</v>
      </c>
    </row>
    <row r="178" spans="1:15" x14ac:dyDescent="0.2">
      <c r="A178" s="29" t="s">
        <v>480</v>
      </c>
      <c r="B178" s="29">
        <f t="shared" si="4"/>
        <v>91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22</v>
      </c>
      <c r="I178">
        <v>96</v>
      </c>
      <c r="J178">
        <v>0</v>
      </c>
      <c r="K178">
        <v>7</v>
      </c>
      <c r="L178">
        <v>69</v>
      </c>
      <c r="M178">
        <v>1</v>
      </c>
      <c r="N178">
        <v>0</v>
      </c>
      <c r="O178">
        <v>0</v>
      </c>
    </row>
    <row r="179" spans="1:15" x14ac:dyDescent="0.2">
      <c r="A179" s="29" t="s">
        <v>173</v>
      </c>
      <c r="B179" s="29">
        <f t="shared" si="4"/>
        <v>92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7</v>
      </c>
      <c r="L179">
        <v>76</v>
      </c>
      <c r="M179">
        <v>1</v>
      </c>
      <c r="N179">
        <v>0</v>
      </c>
      <c r="O179">
        <v>0</v>
      </c>
    </row>
    <row r="180" spans="1:15" x14ac:dyDescent="0.2">
      <c r="A180" s="29" t="s">
        <v>255</v>
      </c>
      <c r="B180" s="29">
        <f t="shared" si="4"/>
        <v>93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3</v>
      </c>
      <c r="L180">
        <v>15</v>
      </c>
      <c r="M180">
        <v>0</v>
      </c>
      <c r="N180">
        <v>0</v>
      </c>
      <c r="O180">
        <v>0</v>
      </c>
    </row>
    <row r="181" spans="1:15" x14ac:dyDescent="0.2">
      <c r="A181" s="29" t="s">
        <v>577</v>
      </c>
      <c r="B181" s="29">
        <f t="shared" si="4"/>
        <v>94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1</v>
      </c>
      <c r="I181">
        <v>2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</row>
    <row r="182" spans="1:15" x14ac:dyDescent="0.2">
      <c r="A182" s="29" t="s">
        <v>633</v>
      </c>
      <c r="B182" s="29">
        <f t="shared" si="4"/>
        <v>95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14</v>
      </c>
      <c r="I182">
        <v>42</v>
      </c>
      <c r="J182">
        <v>0</v>
      </c>
      <c r="K182">
        <v>1</v>
      </c>
      <c r="L182">
        <v>9</v>
      </c>
      <c r="M182">
        <v>0</v>
      </c>
      <c r="N182">
        <v>0</v>
      </c>
      <c r="O182">
        <v>0</v>
      </c>
    </row>
    <row r="183" spans="1:15" x14ac:dyDescent="0.2">
      <c r="A183" s="29" t="s">
        <v>754</v>
      </c>
      <c r="B183" s="29">
        <f t="shared" si="4"/>
        <v>96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3</v>
      </c>
      <c r="L183">
        <v>26</v>
      </c>
      <c r="M183">
        <v>1</v>
      </c>
      <c r="N183">
        <v>0</v>
      </c>
      <c r="O183">
        <v>0</v>
      </c>
    </row>
    <row r="184" spans="1:15" x14ac:dyDescent="0.2">
      <c r="A184" s="29" t="s">
        <v>315</v>
      </c>
      <c r="B184" s="29">
        <f t="shared" si="4"/>
        <v>97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6</v>
      </c>
      <c r="L184">
        <v>54</v>
      </c>
      <c r="M184">
        <v>1</v>
      </c>
      <c r="N184">
        <v>0</v>
      </c>
      <c r="O184">
        <v>0</v>
      </c>
    </row>
    <row r="185" spans="1:15" x14ac:dyDescent="0.2">
      <c r="A185" s="29" t="s">
        <v>755</v>
      </c>
      <c r="B185" s="29">
        <f t="shared" si="4"/>
        <v>98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3</v>
      </c>
      <c r="L185">
        <v>28</v>
      </c>
      <c r="M185">
        <v>0</v>
      </c>
      <c r="N185">
        <v>0</v>
      </c>
      <c r="O185">
        <v>0</v>
      </c>
    </row>
    <row r="186" spans="1:15" x14ac:dyDescent="0.2">
      <c r="A186" s="29" t="s">
        <v>756</v>
      </c>
      <c r="B186" s="29">
        <f t="shared" si="4"/>
        <v>99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1</v>
      </c>
      <c r="L186">
        <v>8</v>
      </c>
      <c r="M186">
        <v>0</v>
      </c>
      <c r="N186">
        <v>0</v>
      </c>
      <c r="O186">
        <v>0</v>
      </c>
    </row>
    <row r="187" spans="1:15" x14ac:dyDescent="0.2">
      <c r="A187" s="29" t="s">
        <v>757</v>
      </c>
      <c r="B187" s="29">
        <f t="shared" si="4"/>
        <v>100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2</v>
      </c>
      <c r="L187">
        <v>17</v>
      </c>
      <c r="M187">
        <v>0</v>
      </c>
      <c r="N187">
        <v>0</v>
      </c>
      <c r="O187">
        <v>0</v>
      </c>
    </row>
    <row r="188" spans="1:15" x14ac:dyDescent="0.2">
      <c r="A188" s="29" t="s">
        <v>578</v>
      </c>
      <c r="B188" s="29">
        <f t="shared" si="4"/>
        <v>101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1</v>
      </c>
      <c r="L188">
        <v>18</v>
      </c>
      <c r="M188">
        <v>1</v>
      </c>
      <c r="N188">
        <v>0</v>
      </c>
      <c r="O188">
        <v>0</v>
      </c>
    </row>
    <row r="189" spans="1:15" x14ac:dyDescent="0.2">
      <c r="A189" s="29" t="s">
        <v>294</v>
      </c>
      <c r="B189" s="29">
        <f t="shared" si="4"/>
        <v>102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6</v>
      </c>
      <c r="L189">
        <v>44</v>
      </c>
      <c r="M189">
        <v>0</v>
      </c>
      <c r="N189">
        <v>0</v>
      </c>
      <c r="O189">
        <v>0</v>
      </c>
    </row>
    <row r="190" spans="1:15" x14ac:dyDescent="0.2">
      <c r="A190" s="29" t="s">
        <v>579</v>
      </c>
      <c r="B190" s="29">
        <f t="shared" si="4"/>
        <v>103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5</v>
      </c>
      <c r="I190">
        <v>9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</row>
    <row r="191" spans="1:15" x14ac:dyDescent="0.2">
      <c r="A191" s="29" t="s">
        <v>484</v>
      </c>
      <c r="B191" s="29">
        <f t="shared" si="4"/>
        <v>104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2</v>
      </c>
      <c r="I191">
        <v>46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</row>
    <row r="192" spans="1:15" x14ac:dyDescent="0.2">
      <c r="A192" s="29" t="s">
        <v>758</v>
      </c>
      <c r="B192" s="29">
        <f t="shared" si="4"/>
        <v>105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2</v>
      </c>
      <c r="L192">
        <v>26</v>
      </c>
      <c r="M192">
        <v>0</v>
      </c>
      <c r="N192">
        <v>0</v>
      </c>
      <c r="O192">
        <v>0</v>
      </c>
    </row>
    <row r="193" spans="1:15" x14ac:dyDescent="0.2">
      <c r="A193" s="29" t="s">
        <v>759</v>
      </c>
      <c r="B193" s="29">
        <f t="shared" si="4"/>
        <v>106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4</v>
      </c>
      <c r="L193">
        <v>32</v>
      </c>
      <c r="M193">
        <v>0</v>
      </c>
      <c r="N193">
        <v>0</v>
      </c>
      <c r="O193">
        <v>0</v>
      </c>
    </row>
    <row r="194" spans="1:15" x14ac:dyDescent="0.2">
      <c r="A194" s="29" t="s">
        <v>174</v>
      </c>
      <c r="B194" s="29">
        <f t="shared" si="4"/>
        <v>107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6</v>
      </c>
      <c r="I194">
        <v>16</v>
      </c>
      <c r="J194">
        <v>0</v>
      </c>
      <c r="K194">
        <v>2</v>
      </c>
      <c r="L194">
        <v>16</v>
      </c>
      <c r="M194">
        <v>0</v>
      </c>
      <c r="N194">
        <v>0</v>
      </c>
      <c r="O194">
        <v>0</v>
      </c>
    </row>
    <row r="195" spans="1:15" x14ac:dyDescent="0.2">
      <c r="A195" s="29" t="s">
        <v>241</v>
      </c>
      <c r="B195" s="29">
        <f t="shared" si="4"/>
        <v>108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3</v>
      </c>
      <c r="L195">
        <v>43</v>
      </c>
      <c r="M195">
        <v>0</v>
      </c>
      <c r="N195">
        <v>0</v>
      </c>
      <c r="O195">
        <v>0</v>
      </c>
    </row>
    <row r="196" spans="1:15" x14ac:dyDescent="0.2">
      <c r="A196" s="29" t="s">
        <v>507</v>
      </c>
      <c r="B196" s="29">
        <f t="shared" si="4"/>
        <v>109</v>
      </c>
      <c r="C196">
        <v>30</v>
      </c>
      <c r="D196">
        <v>38</v>
      </c>
      <c r="E196">
        <v>276</v>
      </c>
      <c r="F196">
        <v>1</v>
      </c>
      <c r="G196">
        <v>1</v>
      </c>
      <c r="H196">
        <v>1</v>
      </c>
      <c r="I196">
        <v>-1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</row>
    <row r="197" spans="1:15" x14ac:dyDescent="0.2">
      <c r="A197" s="29" t="s">
        <v>306</v>
      </c>
      <c r="B197" s="29">
        <f t="shared" si="4"/>
        <v>110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1</v>
      </c>
      <c r="I197">
        <v>5</v>
      </c>
      <c r="J197">
        <v>0</v>
      </c>
      <c r="K197">
        <v>4</v>
      </c>
      <c r="L197">
        <v>57</v>
      </c>
      <c r="M197">
        <v>0</v>
      </c>
      <c r="N197">
        <v>0</v>
      </c>
      <c r="O197">
        <v>0</v>
      </c>
    </row>
    <row r="198" spans="1:15" x14ac:dyDescent="0.2">
      <c r="A198" s="29" t="s">
        <v>301</v>
      </c>
      <c r="B198" s="29">
        <f t="shared" si="4"/>
        <v>111</v>
      </c>
      <c r="C198">
        <v>33</v>
      </c>
      <c r="D198">
        <v>44</v>
      </c>
      <c r="E198">
        <v>327</v>
      </c>
      <c r="F198">
        <v>1</v>
      </c>
      <c r="G198">
        <v>0</v>
      </c>
      <c r="H198">
        <v>5</v>
      </c>
      <c r="I198">
        <v>8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</row>
    <row r="199" spans="1:15" x14ac:dyDescent="0.2">
      <c r="A199" s="29" t="s">
        <v>700</v>
      </c>
      <c r="B199" s="29">
        <f t="shared" si="4"/>
        <v>112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7</v>
      </c>
      <c r="L199">
        <v>76</v>
      </c>
      <c r="M199">
        <v>1</v>
      </c>
      <c r="N199">
        <v>0</v>
      </c>
      <c r="O199">
        <v>0</v>
      </c>
    </row>
    <row r="200" spans="1:15" x14ac:dyDescent="0.2">
      <c r="A200" s="29" t="s">
        <v>300</v>
      </c>
      <c r="B200" s="29">
        <f t="shared" si="4"/>
        <v>113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2</v>
      </c>
      <c r="L200">
        <v>29</v>
      </c>
      <c r="M200">
        <v>0</v>
      </c>
      <c r="N200">
        <v>0</v>
      </c>
      <c r="O200">
        <v>0</v>
      </c>
    </row>
    <row r="201" spans="1:15" x14ac:dyDescent="0.2">
      <c r="A201" s="29" t="s">
        <v>580</v>
      </c>
      <c r="B201" s="29">
        <f t="shared" si="4"/>
        <v>114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2</v>
      </c>
      <c r="L201">
        <v>1</v>
      </c>
      <c r="M201">
        <v>0</v>
      </c>
      <c r="N201">
        <v>0</v>
      </c>
      <c r="O201">
        <v>0</v>
      </c>
    </row>
    <row r="202" spans="1:15" x14ac:dyDescent="0.2">
      <c r="A202" s="29" t="s">
        <v>581</v>
      </c>
      <c r="B202" s="29">
        <f t="shared" si="4"/>
        <v>115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2</v>
      </c>
      <c r="L202">
        <v>19</v>
      </c>
      <c r="M202">
        <v>0</v>
      </c>
      <c r="N202">
        <v>0</v>
      </c>
      <c r="O202">
        <v>0</v>
      </c>
    </row>
    <row r="203" spans="1:15" x14ac:dyDescent="0.2">
      <c r="A203" s="29" t="s">
        <v>760</v>
      </c>
      <c r="B203" s="29">
        <f t="shared" si="4"/>
        <v>116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1</v>
      </c>
      <c r="L203">
        <v>13</v>
      </c>
      <c r="M203">
        <v>0</v>
      </c>
      <c r="N203">
        <v>0</v>
      </c>
      <c r="O203">
        <v>0</v>
      </c>
    </row>
    <row r="204" spans="1:15" x14ac:dyDescent="0.2">
      <c r="A204" s="29" t="s">
        <v>582</v>
      </c>
      <c r="B204" s="29">
        <f t="shared" si="4"/>
        <v>117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2</v>
      </c>
      <c r="L204">
        <v>11</v>
      </c>
      <c r="M204">
        <v>0</v>
      </c>
      <c r="N204">
        <v>0</v>
      </c>
      <c r="O204">
        <v>0</v>
      </c>
    </row>
    <row r="205" spans="1:15" x14ac:dyDescent="0.2">
      <c r="A205" s="29" t="s">
        <v>583</v>
      </c>
      <c r="B205" s="29">
        <f t="shared" si="4"/>
        <v>118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3</v>
      </c>
      <c r="L205">
        <v>16</v>
      </c>
      <c r="M205">
        <v>0</v>
      </c>
      <c r="N205">
        <v>0</v>
      </c>
      <c r="O205">
        <v>0</v>
      </c>
    </row>
    <row r="206" spans="1:15" x14ac:dyDescent="0.2">
      <c r="A206" s="29" t="s">
        <v>458</v>
      </c>
      <c r="B206" s="29">
        <f t="shared" si="4"/>
        <v>119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18</v>
      </c>
      <c r="I206">
        <v>59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</row>
    <row r="207" spans="1:15" x14ac:dyDescent="0.2">
      <c r="A207" s="29" t="s">
        <v>761</v>
      </c>
      <c r="B207" s="29">
        <f t="shared" si="4"/>
        <v>120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3</v>
      </c>
      <c r="I207">
        <v>11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</row>
    <row r="208" spans="1:15" x14ac:dyDescent="0.2">
      <c r="A208" s="29" t="s">
        <v>282</v>
      </c>
      <c r="B208" s="29">
        <f t="shared" si="4"/>
        <v>121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1</v>
      </c>
      <c r="L208">
        <v>5</v>
      </c>
      <c r="M208">
        <v>0</v>
      </c>
      <c r="N208">
        <v>0</v>
      </c>
      <c r="O208">
        <v>0</v>
      </c>
    </row>
    <row r="209" spans="1:15" x14ac:dyDescent="0.2">
      <c r="A209" s="29" t="s">
        <v>584</v>
      </c>
      <c r="B209" s="29">
        <f t="shared" si="4"/>
        <v>122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8</v>
      </c>
      <c r="L209">
        <v>109</v>
      </c>
      <c r="M209">
        <v>0</v>
      </c>
      <c r="N209">
        <v>0</v>
      </c>
      <c r="O209">
        <v>0</v>
      </c>
    </row>
    <row r="210" spans="1:15" x14ac:dyDescent="0.2">
      <c r="A210" s="29" t="s">
        <v>762</v>
      </c>
      <c r="B210" s="29">
        <f t="shared" si="4"/>
        <v>123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1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</row>
    <row r="211" spans="1:15" x14ac:dyDescent="0.2">
      <c r="A211" s="29" t="s">
        <v>585</v>
      </c>
      <c r="B211" s="29">
        <f t="shared" si="4"/>
        <v>124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2</v>
      </c>
      <c r="L211">
        <v>26</v>
      </c>
      <c r="M211">
        <v>0</v>
      </c>
      <c r="N211">
        <v>0</v>
      </c>
      <c r="O211">
        <v>0</v>
      </c>
    </row>
    <row r="212" spans="1:15" x14ac:dyDescent="0.2">
      <c r="A212" s="29" t="s">
        <v>316</v>
      </c>
      <c r="B212" s="29">
        <f t="shared" si="4"/>
        <v>125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19</v>
      </c>
      <c r="I212">
        <v>90</v>
      </c>
      <c r="J212">
        <v>0</v>
      </c>
      <c r="K212">
        <v>5</v>
      </c>
      <c r="L212">
        <v>21</v>
      </c>
      <c r="M212">
        <v>0</v>
      </c>
      <c r="N212">
        <v>0</v>
      </c>
      <c r="O212">
        <v>0</v>
      </c>
    </row>
    <row r="213" spans="1:15" x14ac:dyDescent="0.2">
      <c r="A213" s="29" t="s">
        <v>459</v>
      </c>
      <c r="B213" s="29">
        <f t="shared" si="4"/>
        <v>126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17</v>
      </c>
      <c r="I213">
        <v>131</v>
      </c>
      <c r="J213">
        <v>1</v>
      </c>
      <c r="K213">
        <v>1</v>
      </c>
      <c r="L213">
        <v>0</v>
      </c>
      <c r="M213">
        <v>0</v>
      </c>
      <c r="N213">
        <v>0</v>
      </c>
      <c r="O213">
        <v>0</v>
      </c>
    </row>
    <row r="214" spans="1:15" x14ac:dyDescent="0.2">
      <c r="A214" s="29" t="s">
        <v>763</v>
      </c>
      <c r="B214" s="29">
        <f t="shared" si="4"/>
        <v>127</v>
      </c>
      <c r="C214">
        <v>1</v>
      </c>
      <c r="D214">
        <v>1</v>
      </c>
      <c r="E214">
        <v>17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</row>
    <row r="215" spans="1:15" x14ac:dyDescent="0.2">
      <c r="A215" s="29" t="s">
        <v>586</v>
      </c>
      <c r="B215" s="29">
        <f t="shared" si="4"/>
        <v>128</v>
      </c>
      <c r="C215">
        <v>15</v>
      </c>
      <c r="D215">
        <v>27</v>
      </c>
      <c r="E215">
        <v>149</v>
      </c>
      <c r="F215">
        <v>1</v>
      </c>
      <c r="G215">
        <v>0</v>
      </c>
      <c r="H215">
        <v>2</v>
      </c>
      <c r="I215">
        <v>6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</row>
    <row r="216" spans="1:15" x14ac:dyDescent="0.2">
      <c r="A216" s="29" t="s">
        <v>764</v>
      </c>
      <c r="B216" s="29">
        <f t="shared" si="4"/>
        <v>129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1</v>
      </c>
      <c r="L216">
        <v>6</v>
      </c>
      <c r="M216">
        <v>0</v>
      </c>
      <c r="N216">
        <v>0</v>
      </c>
      <c r="O216">
        <v>0</v>
      </c>
    </row>
    <row r="217" spans="1:15" x14ac:dyDescent="0.2">
      <c r="A217" s="29" t="s">
        <v>460</v>
      </c>
      <c r="B217" s="29">
        <f t="shared" si="4"/>
        <v>130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13</v>
      </c>
      <c r="I217">
        <v>84</v>
      </c>
      <c r="J217">
        <v>0</v>
      </c>
      <c r="K217">
        <v>7</v>
      </c>
      <c r="L217">
        <v>22</v>
      </c>
      <c r="M217">
        <v>0</v>
      </c>
      <c r="N217">
        <v>0</v>
      </c>
      <c r="O217">
        <v>0</v>
      </c>
    </row>
    <row r="218" spans="1:15" x14ac:dyDescent="0.2">
      <c r="A218" s="29" t="s">
        <v>765</v>
      </c>
      <c r="B218" s="29">
        <f t="shared" ref="B218:B281" si="5">B217+1</f>
        <v>131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2</v>
      </c>
      <c r="L218">
        <v>15</v>
      </c>
      <c r="M218">
        <v>0</v>
      </c>
      <c r="N218">
        <v>0</v>
      </c>
      <c r="O218">
        <v>0</v>
      </c>
    </row>
    <row r="219" spans="1:15" x14ac:dyDescent="0.2">
      <c r="A219" s="29" t="s">
        <v>587</v>
      </c>
      <c r="B219" s="29">
        <f t="shared" si="5"/>
        <v>132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3</v>
      </c>
      <c r="I219">
        <v>-3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</row>
    <row r="220" spans="1:15" x14ac:dyDescent="0.2">
      <c r="A220" s="29" t="s">
        <v>490</v>
      </c>
      <c r="B220" s="29">
        <f t="shared" si="5"/>
        <v>133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4</v>
      </c>
      <c r="L220">
        <v>29</v>
      </c>
      <c r="M220">
        <v>0</v>
      </c>
      <c r="N220">
        <v>0</v>
      </c>
      <c r="O220">
        <v>0</v>
      </c>
    </row>
    <row r="221" spans="1:15" x14ac:dyDescent="0.2">
      <c r="A221" s="29" t="s">
        <v>461</v>
      </c>
      <c r="B221" s="29">
        <f t="shared" si="5"/>
        <v>134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3</v>
      </c>
      <c r="I221">
        <v>6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</row>
    <row r="222" spans="1:15" x14ac:dyDescent="0.2">
      <c r="A222" s="29" t="s">
        <v>588</v>
      </c>
      <c r="B222" s="29">
        <f t="shared" si="5"/>
        <v>135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1</v>
      </c>
      <c r="L222">
        <v>10</v>
      </c>
      <c r="M222">
        <v>0</v>
      </c>
      <c r="N222">
        <v>0</v>
      </c>
      <c r="O222">
        <v>0</v>
      </c>
    </row>
    <row r="223" spans="1:15" x14ac:dyDescent="0.2">
      <c r="A223" s="29" t="s">
        <v>175</v>
      </c>
      <c r="B223" s="29">
        <f t="shared" si="5"/>
        <v>136</v>
      </c>
      <c r="C223">
        <v>23</v>
      </c>
      <c r="D223">
        <v>30</v>
      </c>
      <c r="E223">
        <v>183</v>
      </c>
      <c r="F223">
        <v>1</v>
      </c>
      <c r="G223">
        <v>1</v>
      </c>
      <c r="H223">
        <v>13</v>
      </c>
      <c r="I223">
        <v>85</v>
      </c>
      <c r="J223">
        <v>1</v>
      </c>
      <c r="K223">
        <v>0</v>
      </c>
      <c r="L223">
        <v>0</v>
      </c>
      <c r="M223">
        <v>0</v>
      </c>
      <c r="N223">
        <v>0</v>
      </c>
      <c r="O223">
        <v>0</v>
      </c>
    </row>
    <row r="224" spans="1:15" x14ac:dyDescent="0.2">
      <c r="A224" s="29" t="s">
        <v>589</v>
      </c>
      <c r="B224" s="29">
        <f t="shared" si="5"/>
        <v>137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1</v>
      </c>
      <c r="L224">
        <v>21</v>
      </c>
      <c r="M224">
        <v>0</v>
      </c>
      <c r="N224">
        <v>0</v>
      </c>
      <c r="O224">
        <v>0</v>
      </c>
    </row>
    <row r="225" spans="1:15" x14ac:dyDescent="0.2">
      <c r="A225" s="29" t="s">
        <v>590</v>
      </c>
      <c r="B225" s="29">
        <f t="shared" si="5"/>
        <v>138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3</v>
      </c>
      <c r="L225">
        <v>54</v>
      </c>
      <c r="M225">
        <v>1</v>
      </c>
      <c r="N225">
        <v>0</v>
      </c>
      <c r="O225">
        <v>0</v>
      </c>
    </row>
    <row r="226" spans="1:15" x14ac:dyDescent="0.2">
      <c r="A226" s="29" t="s">
        <v>591</v>
      </c>
      <c r="B226" s="29">
        <f t="shared" si="5"/>
        <v>139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6</v>
      </c>
      <c r="L226">
        <v>82</v>
      </c>
      <c r="M226">
        <v>0</v>
      </c>
      <c r="N226">
        <v>0</v>
      </c>
      <c r="O226">
        <v>0</v>
      </c>
    </row>
    <row r="227" spans="1:15" x14ac:dyDescent="0.2">
      <c r="A227" s="29" t="s">
        <v>592</v>
      </c>
      <c r="B227" s="29">
        <f t="shared" si="5"/>
        <v>140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1</v>
      </c>
      <c r="I227">
        <v>0</v>
      </c>
      <c r="J227">
        <v>0</v>
      </c>
      <c r="K227">
        <v>2</v>
      </c>
      <c r="L227">
        <v>12</v>
      </c>
      <c r="M227">
        <v>1</v>
      </c>
      <c r="N227">
        <v>0</v>
      </c>
      <c r="O227">
        <v>0</v>
      </c>
    </row>
    <row r="228" spans="1:15" x14ac:dyDescent="0.2">
      <c r="A228" s="29" t="s">
        <v>317</v>
      </c>
      <c r="B228" s="29">
        <f t="shared" si="5"/>
        <v>141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8</v>
      </c>
      <c r="I228">
        <v>39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</row>
    <row r="229" spans="1:15" x14ac:dyDescent="0.2">
      <c r="A229" s="29" t="s">
        <v>176</v>
      </c>
      <c r="B229" s="29">
        <f t="shared" si="5"/>
        <v>142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4</v>
      </c>
      <c r="L229">
        <v>35</v>
      </c>
      <c r="M229">
        <v>0</v>
      </c>
      <c r="N229">
        <v>0</v>
      </c>
      <c r="O229">
        <v>0</v>
      </c>
    </row>
    <row r="230" spans="1:15" x14ac:dyDescent="0.2">
      <c r="A230" s="29" t="s">
        <v>491</v>
      </c>
      <c r="B230" s="29">
        <f t="shared" si="5"/>
        <v>143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2</v>
      </c>
      <c r="I230">
        <v>4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</row>
    <row r="231" spans="1:15" x14ac:dyDescent="0.2">
      <c r="A231" s="29" t="s">
        <v>283</v>
      </c>
      <c r="B231" s="29">
        <f t="shared" si="5"/>
        <v>144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21</v>
      </c>
      <c r="I231">
        <v>122</v>
      </c>
      <c r="J231">
        <v>1</v>
      </c>
      <c r="K231">
        <v>1</v>
      </c>
      <c r="L231">
        <v>2</v>
      </c>
      <c r="M231">
        <v>0</v>
      </c>
      <c r="N231">
        <v>0</v>
      </c>
      <c r="O231">
        <v>0</v>
      </c>
    </row>
    <row r="232" spans="1:15" x14ac:dyDescent="0.2">
      <c r="A232" s="29" t="s">
        <v>318</v>
      </c>
      <c r="B232" s="29">
        <f t="shared" si="5"/>
        <v>145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11</v>
      </c>
      <c r="I232">
        <v>78</v>
      </c>
      <c r="J232">
        <v>2</v>
      </c>
      <c r="K232">
        <v>1</v>
      </c>
      <c r="L232">
        <v>17</v>
      </c>
      <c r="M232">
        <v>1</v>
      </c>
      <c r="N232">
        <v>0</v>
      </c>
      <c r="O232">
        <v>0</v>
      </c>
    </row>
    <row r="233" spans="1:15" x14ac:dyDescent="0.2">
      <c r="A233" s="29" t="s">
        <v>508</v>
      </c>
      <c r="B233" s="29">
        <f t="shared" si="5"/>
        <v>146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1</v>
      </c>
      <c r="I233">
        <v>15</v>
      </c>
      <c r="J233">
        <v>0</v>
      </c>
      <c r="K233">
        <v>5</v>
      </c>
      <c r="L233">
        <v>79</v>
      </c>
      <c r="M233">
        <v>0</v>
      </c>
      <c r="N233">
        <v>0</v>
      </c>
      <c r="O233">
        <v>0</v>
      </c>
    </row>
    <row r="234" spans="1:15" x14ac:dyDescent="0.2">
      <c r="A234" s="29" t="s">
        <v>766</v>
      </c>
      <c r="B234" s="29">
        <f t="shared" si="5"/>
        <v>147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1</v>
      </c>
      <c r="I234">
        <v>2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</row>
    <row r="235" spans="1:15" x14ac:dyDescent="0.2">
      <c r="A235" s="29" t="s">
        <v>277</v>
      </c>
      <c r="B235" s="29">
        <f t="shared" si="5"/>
        <v>148</v>
      </c>
      <c r="C235">
        <v>34</v>
      </c>
      <c r="D235">
        <v>55</v>
      </c>
      <c r="E235">
        <v>307</v>
      </c>
      <c r="F235">
        <v>0</v>
      </c>
      <c r="G235">
        <v>2</v>
      </c>
      <c r="H235">
        <v>2</v>
      </c>
      <c r="I235">
        <v>5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</row>
    <row r="236" spans="1:15" x14ac:dyDescent="0.2">
      <c r="A236" s="29" t="s">
        <v>767</v>
      </c>
      <c r="B236" s="29">
        <f t="shared" si="5"/>
        <v>149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1</v>
      </c>
      <c r="L236">
        <v>7</v>
      </c>
      <c r="M236">
        <v>0</v>
      </c>
      <c r="N236">
        <v>0</v>
      </c>
      <c r="O236">
        <v>0</v>
      </c>
    </row>
    <row r="237" spans="1:15" x14ac:dyDescent="0.2">
      <c r="A237" s="29" t="s">
        <v>593</v>
      </c>
      <c r="B237" s="29">
        <f t="shared" si="5"/>
        <v>150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2</v>
      </c>
      <c r="L237">
        <v>8</v>
      </c>
      <c r="M237">
        <v>0</v>
      </c>
      <c r="N237">
        <v>0</v>
      </c>
      <c r="O237">
        <v>0</v>
      </c>
    </row>
    <row r="238" spans="1:15" x14ac:dyDescent="0.2">
      <c r="A238" s="29" t="s">
        <v>701</v>
      </c>
      <c r="B238" s="29">
        <f t="shared" si="5"/>
        <v>151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2</v>
      </c>
      <c r="L238">
        <v>37</v>
      </c>
      <c r="M238">
        <v>0</v>
      </c>
      <c r="N238">
        <v>0</v>
      </c>
      <c r="O238">
        <v>0</v>
      </c>
    </row>
    <row r="239" spans="1:15" x14ac:dyDescent="0.2">
      <c r="A239" s="29" t="s">
        <v>272</v>
      </c>
      <c r="B239" s="29">
        <f t="shared" si="5"/>
        <v>152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11</v>
      </c>
      <c r="I239">
        <v>17</v>
      </c>
      <c r="J239">
        <v>0</v>
      </c>
      <c r="K239">
        <v>5</v>
      </c>
      <c r="L239">
        <v>48</v>
      </c>
      <c r="M239">
        <v>0</v>
      </c>
      <c r="N239">
        <v>0</v>
      </c>
      <c r="O239">
        <v>0</v>
      </c>
    </row>
    <row r="240" spans="1:15" x14ac:dyDescent="0.2">
      <c r="A240" s="29" t="s">
        <v>594</v>
      </c>
      <c r="B240" s="29">
        <f t="shared" si="5"/>
        <v>153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12</v>
      </c>
      <c r="L240">
        <v>117</v>
      </c>
      <c r="M240">
        <v>0</v>
      </c>
      <c r="N240">
        <v>0</v>
      </c>
      <c r="O240">
        <v>0</v>
      </c>
    </row>
    <row r="241" spans="1:15" x14ac:dyDescent="0.2">
      <c r="A241" s="29" t="s">
        <v>595</v>
      </c>
      <c r="B241" s="29">
        <f t="shared" si="5"/>
        <v>154</v>
      </c>
      <c r="C241">
        <v>23</v>
      </c>
      <c r="D241">
        <v>29</v>
      </c>
      <c r="E241">
        <v>226</v>
      </c>
      <c r="F241">
        <v>0</v>
      </c>
      <c r="G241">
        <v>0</v>
      </c>
      <c r="H241">
        <v>10</v>
      </c>
      <c r="I241">
        <v>44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</row>
    <row r="242" spans="1:15" x14ac:dyDescent="0.2">
      <c r="A242" s="29" t="s">
        <v>462</v>
      </c>
      <c r="B242" s="29">
        <f t="shared" si="5"/>
        <v>155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2</v>
      </c>
      <c r="I242">
        <v>37</v>
      </c>
      <c r="J242">
        <v>0</v>
      </c>
      <c r="K242">
        <v>2</v>
      </c>
      <c r="L242">
        <v>9</v>
      </c>
      <c r="M242">
        <v>0</v>
      </c>
      <c r="N242">
        <v>0</v>
      </c>
      <c r="O242">
        <v>0</v>
      </c>
    </row>
    <row r="243" spans="1:15" x14ac:dyDescent="0.2">
      <c r="A243" s="29" t="s">
        <v>311</v>
      </c>
      <c r="B243" s="29">
        <f t="shared" si="5"/>
        <v>156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1</v>
      </c>
      <c r="I243">
        <v>4</v>
      </c>
      <c r="J243">
        <v>0</v>
      </c>
      <c r="K243">
        <v>4</v>
      </c>
      <c r="L243">
        <v>41</v>
      </c>
      <c r="M243">
        <v>0</v>
      </c>
      <c r="N243">
        <v>0</v>
      </c>
      <c r="O243">
        <v>0</v>
      </c>
    </row>
    <row r="244" spans="1:15" x14ac:dyDescent="0.2">
      <c r="A244" s="29" t="s">
        <v>319</v>
      </c>
      <c r="B244" s="29">
        <f t="shared" si="5"/>
        <v>157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9</v>
      </c>
      <c r="I244">
        <v>42</v>
      </c>
      <c r="J244">
        <v>0</v>
      </c>
      <c r="K244">
        <v>2</v>
      </c>
      <c r="L244">
        <v>19</v>
      </c>
      <c r="M244">
        <v>0</v>
      </c>
      <c r="N244">
        <v>0</v>
      </c>
      <c r="O244">
        <v>0</v>
      </c>
    </row>
    <row r="245" spans="1:15" x14ac:dyDescent="0.2">
      <c r="A245" s="29" t="s">
        <v>768</v>
      </c>
      <c r="B245" s="29">
        <f t="shared" si="5"/>
        <v>158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5</v>
      </c>
      <c r="I245">
        <v>4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</row>
    <row r="246" spans="1:15" x14ac:dyDescent="0.2">
      <c r="A246" s="29" t="s">
        <v>596</v>
      </c>
      <c r="B246" s="29">
        <f t="shared" si="5"/>
        <v>159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2</v>
      </c>
      <c r="L246">
        <v>12</v>
      </c>
      <c r="M246">
        <v>0</v>
      </c>
      <c r="N246">
        <v>0</v>
      </c>
      <c r="O246">
        <v>0</v>
      </c>
    </row>
    <row r="247" spans="1:15" x14ac:dyDescent="0.2">
      <c r="A247" s="29" t="s">
        <v>769</v>
      </c>
      <c r="B247" s="29">
        <f t="shared" si="5"/>
        <v>160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1</v>
      </c>
      <c r="L247">
        <v>47</v>
      </c>
      <c r="M247">
        <v>0</v>
      </c>
      <c r="N247">
        <v>0</v>
      </c>
      <c r="O247">
        <v>0</v>
      </c>
    </row>
    <row r="248" spans="1:15" x14ac:dyDescent="0.2">
      <c r="A248" s="29" t="s">
        <v>463</v>
      </c>
      <c r="B248" s="29">
        <f t="shared" si="5"/>
        <v>161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7</v>
      </c>
      <c r="I248">
        <v>64</v>
      </c>
      <c r="J248">
        <v>0</v>
      </c>
      <c r="K248">
        <v>1</v>
      </c>
      <c r="L248">
        <v>0</v>
      </c>
      <c r="M248">
        <v>0</v>
      </c>
      <c r="N248">
        <v>0</v>
      </c>
      <c r="O248">
        <v>0</v>
      </c>
    </row>
    <row r="249" spans="1:15" x14ac:dyDescent="0.2">
      <c r="A249" s="29" t="s">
        <v>274</v>
      </c>
      <c r="B249" s="29">
        <f t="shared" si="5"/>
        <v>162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5</v>
      </c>
      <c r="L249">
        <v>73</v>
      </c>
      <c r="M249">
        <v>0</v>
      </c>
      <c r="N249">
        <v>0</v>
      </c>
      <c r="O249">
        <v>0</v>
      </c>
    </row>
    <row r="250" spans="1:15" x14ac:dyDescent="0.2">
      <c r="A250" s="29" t="s">
        <v>177</v>
      </c>
      <c r="B250" s="29">
        <f t="shared" si="5"/>
        <v>163</v>
      </c>
      <c r="C250">
        <v>23</v>
      </c>
      <c r="D250">
        <v>36</v>
      </c>
      <c r="E250">
        <v>258</v>
      </c>
      <c r="F250">
        <v>2</v>
      </c>
      <c r="G250">
        <v>0</v>
      </c>
      <c r="H250">
        <v>6</v>
      </c>
      <c r="I250">
        <v>9</v>
      </c>
      <c r="J250">
        <v>0</v>
      </c>
      <c r="K250">
        <v>0</v>
      </c>
      <c r="L250">
        <v>0</v>
      </c>
      <c r="M250">
        <v>0</v>
      </c>
      <c r="N250">
        <v>1</v>
      </c>
      <c r="O250">
        <v>0</v>
      </c>
    </row>
    <row r="251" spans="1:15" x14ac:dyDescent="0.2">
      <c r="A251" s="29" t="s">
        <v>178</v>
      </c>
      <c r="B251" s="29">
        <f t="shared" si="5"/>
        <v>164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9</v>
      </c>
      <c r="I251">
        <v>25</v>
      </c>
      <c r="J251">
        <v>0</v>
      </c>
      <c r="K251">
        <v>3</v>
      </c>
      <c r="L251">
        <v>25</v>
      </c>
      <c r="M251">
        <v>0</v>
      </c>
      <c r="N251">
        <v>0</v>
      </c>
      <c r="O251">
        <v>0</v>
      </c>
    </row>
    <row r="252" spans="1:15" x14ac:dyDescent="0.2">
      <c r="A252" s="29" t="s">
        <v>770</v>
      </c>
      <c r="B252" s="29">
        <f t="shared" si="5"/>
        <v>165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1</v>
      </c>
      <c r="L252">
        <v>5</v>
      </c>
      <c r="M252">
        <v>0</v>
      </c>
      <c r="N252">
        <v>0</v>
      </c>
      <c r="O252">
        <v>0</v>
      </c>
    </row>
    <row r="253" spans="1:15" x14ac:dyDescent="0.2">
      <c r="A253" s="29" t="s">
        <v>509</v>
      </c>
      <c r="B253" s="29">
        <f t="shared" si="5"/>
        <v>166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2</v>
      </c>
      <c r="L253">
        <v>12</v>
      </c>
      <c r="M253">
        <v>0</v>
      </c>
      <c r="N253">
        <v>0</v>
      </c>
      <c r="O253">
        <v>0</v>
      </c>
    </row>
    <row r="254" spans="1:15" x14ac:dyDescent="0.2">
      <c r="A254" s="29" t="s">
        <v>510</v>
      </c>
      <c r="B254" s="29">
        <f t="shared" si="5"/>
        <v>167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1</v>
      </c>
      <c r="L254">
        <v>1</v>
      </c>
      <c r="M254">
        <v>0</v>
      </c>
      <c r="N254">
        <v>0</v>
      </c>
      <c r="O254">
        <v>0</v>
      </c>
    </row>
    <row r="255" spans="1:15" x14ac:dyDescent="0.2">
      <c r="A255" s="29" t="s">
        <v>511</v>
      </c>
      <c r="B255" s="29">
        <f t="shared" si="5"/>
        <v>168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12</v>
      </c>
      <c r="I255">
        <v>103</v>
      </c>
      <c r="J255">
        <v>0</v>
      </c>
      <c r="K255">
        <v>2</v>
      </c>
      <c r="L255">
        <v>32</v>
      </c>
      <c r="M255">
        <v>0</v>
      </c>
      <c r="N255">
        <v>0</v>
      </c>
      <c r="O255">
        <v>0</v>
      </c>
    </row>
    <row r="256" spans="1:15" x14ac:dyDescent="0.2">
      <c r="A256" s="29" t="s">
        <v>485</v>
      </c>
      <c r="B256" s="29">
        <f t="shared" si="5"/>
        <v>169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6</v>
      </c>
      <c r="L256">
        <v>53</v>
      </c>
      <c r="M256">
        <v>0</v>
      </c>
      <c r="N256">
        <v>0</v>
      </c>
      <c r="O256">
        <v>0</v>
      </c>
    </row>
    <row r="257" spans="1:15" x14ac:dyDescent="0.2">
      <c r="A257" s="29" t="s">
        <v>597</v>
      </c>
      <c r="B257" s="29">
        <f t="shared" si="5"/>
        <v>170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1</v>
      </c>
      <c r="L257">
        <v>10</v>
      </c>
      <c r="M257">
        <v>0</v>
      </c>
      <c r="N257">
        <v>0</v>
      </c>
      <c r="O257">
        <v>0</v>
      </c>
    </row>
    <row r="258" spans="1:15" x14ac:dyDescent="0.2">
      <c r="A258" s="29" t="s">
        <v>702</v>
      </c>
      <c r="B258" s="29">
        <f t="shared" si="5"/>
        <v>171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20</v>
      </c>
      <c r="I258">
        <v>100</v>
      </c>
      <c r="J258">
        <v>1</v>
      </c>
      <c r="K258">
        <v>1</v>
      </c>
      <c r="L258">
        <v>4</v>
      </c>
      <c r="M258">
        <v>0</v>
      </c>
      <c r="N258">
        <v>0</v>
      </c>
      <c r="O258">
        <v>0</v>
      </c>
    </row>
    <row r="259" spans="1:15" x14ac:dyDescent="0.2">
      <c r="A259" s="29" t="s">
        <v>771</v>
      </c>
      <c r="B259" s="29">
        <f t="shared" si="5"/>
        <v>172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2</v>
      </c>
      <c r="L259">
        <v>22</v>
      </c>
      <c r="M259">
        <v>0</v>
      </c>
      <c r="N259">
        <v>0</v>
      </c>
      <c r="O259">
        <v>0</v>
      </c>
    </row>
    <row r="260" spans="1:15" x14ac:dyDescent="0.2">
      <c r="A260" s="29" t="s">
        <v>179</v>
      </c>
      <c r="B260" s="29">
        <f t="shared" si="5"/>
        <v>173</v>
      </c>
      <c r="C260">
        <v>13</v>
      </c>
      <c r="D260">
        <v>19</v>
      </c>
      <c r="E260">
        <v>139</v>
      </c>
      <c r="F260">
        <v>1</v>
      </c>
      <c r="G260">
        <v>0</v>
      </c>
      <c r="H260">
        <v>2</v>
      </c>
      <c r="I260">
        <v>2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</row>
    <row r="261" spans="1:15" x14ac:dyDescent="0.2">
      <c r="A261" s="29" t="s">
        <v>266</v>
      </c>
      <c r="B261" s="29">
        <f t="shared" si="5"/>
        <v>174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32</v>
      </c>
      <c r="I261">
        <v>151</v>
      </c>
      <c r="J261">
        <v>0</v>
      </c>
      <c r="K261">
        <v>0</v>
      </c>
      <c r="L261">
        <v>0</v>
      </c>
      <c r="M261">
        <v>0</v>
      </c>
      <c r="N261">
        <v>1</v>
      </c>
      <c r="O261">
        <v>0</v>
      </c>
    </row>
    <row r="262" spans="1:15" x14ac:dyDescent="0.2">
      <c r="A262" s="29" t="s">
        <v>598</v>
      </c>
      <c r="B262" s="29">
        <f t="shared" si="5"/>
        <v>175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2</v>
      </c>
      <c r="L262">
        <v>19</v>
      </c>
      <c r="M262">
        <v>0</v>
      </c>
      <c r="N262">
        <v>0</v>
      </c>
      <c r="O262">
        <v>0</v>
      </c>
    </row>
    <row r="263" spans="1:15" x14ac:dyDescent="0.2">
      <c r="A263" s="29" t="s">
        <v>498</v>
      </c>
      <c r="B263" s="29">
        <f t="shared" si="5"/>
        <v>176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4</v>
      </c>
      <c r="L263">
        <v>93</v>
      </c>
      <c r="M263">
        <v>0</v>
      </c>
      <c r="N263">
        <v>0</v>
      </c>
      <c r="O263">
        <v>0</v>
      </c>
    </row>
    <row r="264" spans="1:15" x14ac:dyDescent="0.2">
      <c r="A264" s="29" t="s">
        <v>772</v>
      </c>
      <c r="B264" s="29">
        <f t="shared" si="5"/>
        <v>177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2</v>
      </c>
      <c r="L264">
        <v>13</v>
      </c>
      <c r="M264">
        <v>0</v>
      </c>
      <c r="N264">
        <v>0</v>
      </c>
      <c r="O264">
        <v>0</v>
      </c>
    </row>
    <row r="265" spans="1:15" x14ac:dyDescent="0.2">
      <c r="A265" s="29" t="s">
        <v>499</v>
      </c>
      <c r="B265" s="29">
        <f t="shared" si="5"/>
        <v>178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4</v>
      </c>
      <c r="I265">
        <v>22</v>
      </c>
      <c r="J265">
        <v>0</v>
      </c>
      <c r="K265">
        <v>2</v>
      </c>
      <c r="L265">
        <v>10</v>
      </c>
      <c r="M265">
        <v>0</v>
      </c>
      <c r="N265">
        <v>0</v>
      </c>
      <c r="O265">
        <v>0</v>
      </c>
    </row>
    <row r="266" spans="1:15" x14ac:dyDescent="0.2">
      <c r="A266" s="29" t="s">
        <v>180</v>
      </c>
      <c r="B266" s="29">
        <f t="shared" si="5"/>
        <v>179</v>
      </c>
      <c r="C266">
        <v>13</v>
      </c>
      <c r="D266">
        <v>20</v>
      </c>
      <c r="E266">
        <v>117</v>
      </c>
      <c r="F266">
        <v>1</v>
      </c>
      <c r="G266">
        <v>0</v>
      </c>
      <c r="H266">
        <v>8</v>
      </c>
      <c r="I266">
        <v>27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</row>
    <row r="267" spans="1:15" x14ac:dyDescent="0.2">
      <c r="A267" s="29" t="s">
        <v>256</v>
      </c>
      <c r="B267" s="29">
        <f t="shared" si="5"/>
        <v>180</v>
      </c>
      <c r="C267">
        <v>14</v>
      </c>
      <c r="D267">
        <v>20</v>
      </c>
      <c r="E267">
        <v>130</v>
      </c>
      <c r="F267">
        <v>2</v>
      </c>
      <c r="G267">
        <v>1</v>
      </c>
      <c r="H267">
        <v>6</v>
      </c>
      <c r="I267">
        <v>18</v>
      </c>
      <c r="J267">
        <v>0</v>
      </c>
      <c r="K267">
        <v>0</v>
      </c>
      <c r="L267">
        <v>0</v>
      </c>
      <c r="M267">
        <v>0</v>
      </c>
      <c r="N267">
        <v>1</v>
      </c>
      <c r="O267">
        <v>0</v>
      </c>
    </row>
    <row r="268" spans="1:15" x14ac:dyDescent="0.2">
      <c r="A268" s="29" t="s">
        <v>181</v>
      </c>
      <c r="B268" s="29">
        <f t="shared" si="5"/>
        <v>181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4</v>
      </c>
      <c r="L268">
        <v>133</v>
      </c>
      <c r="M268">
        <v>1</v>
      </c>
      <c r="N268">
        <v>0</v>
      </c>
      <c r="O268">
        <v>0</v>
      </c>
    </row>
    <row r="269" spans="1:15" x14ac:dyDescent="0.2">
      <c r="A269" s="29" t="s">
        <v>320</v>
      </c>
      <c r="B269" s="29">
        <f t="shared" si="5"/>
        <v>182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2</v>
      </c>
      <c r="L269">
        <v>22</v>
      </c>
      <c r="M269">
        <v>0</v>
      </c>
      <c r="N269">
        <v>0</v>
      </c>
      <c r="O269">
        <v>0</v>
      </c>
    </row>
    <row r="270" spans="1:15" x14ac:dyDescent="0.2">
      <c r="A270" s="29" t="s">
        <v>257</v>
      </c>
      <c r="B270" s="29">
        <f t="shared" si="5"/>
        <v>183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1</v>
      </c>
      <c r="L270">
        <v>7</v>
      </c>
      <c r="M270">
        <v>0</v>
      </c>
      <c r="N270">
        <v>0</v>
      </c>
      <c r="O270">
        <v>0</v>
      </c>
    </row>
    <row r="271" spans="1:15" x14ac:dyDescent="0.2">
      <c r="A271" s="29" t="s">
        <v>182</v>
      </c>
      <c r="B271" s="29">
        <f t="shared" si="5"/>
        <v>184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3</v>
      </c>
      <c r="L271">
        <v>27</v>
      </c>
      <c r="M271">
        <v>0</v>
      </c>
      <c r="N271">
        <v>0</v>
      </c>
      <c r="O271">
        <v>0</v>
      </c>
    </row>
    <row r="272" spans="1:15" x14ac:dyDescent="0.2">
      <c r="A272" s="29" t="s">
        <v>773</v>
      </c>
      <c r="B272" s="29">
        <f t="shared" si="5"/>
        <v>185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1</v>
      </c>
      <c r="I272">
        <v>2</v>
      </c>
      <c r="J272">
        <v>0</v>
      </c>
      <c r="K272">
        <v>2</v>
      </c>
      <c r="L272">
        <v>4</v>
      </c>
      <c r="M272">
        <v>0</v>
      </c>
      <c r="N272">
        <v>0</v>
      </c>
      <c r="O272">
        <v>0</v>
      </c>
    </row>
    <row r="273" spans="1:15" x14ac:dyDescent="0.2">
      <c r="A273" s="29" t="s">
        <v>183</v>
      </c>
      <c r="B273" s="29">
        <f t="shared" si="5"/>
        <v>186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2</v>
      </c>
      <c r="I273">
        <v>6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</row>
    <row r="274" spans="1:15" x14ac:dyDescent="0.2">
      <c r="A274" s="29" t="s">
        <v>244</v>
      </c>
      <c r="B274" s="29">
        <f t="shared" si="5"/>
        <v>187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2</v>
      </c>
      <c r="I274">
        <v>3</v>
      </c>
      <c r="J274">
        <v>1</v>
      </c>
      <c r="K274">
        <v>2</v>
      </c>
      <c r="L274">
        <v>4</v>
      </c>
      <c r="M274">
        <v>0</v>
      </c>
      <c r="N274">
        <v>0</v>
      </c>
      <c r="O274">
        <v>0</v>
      </c>
    </row>
    <row r="275" spans="1:15" x14ac:dyDescent="0.2">
      <c r="A275" s="29" t="s">
        <v>512</v>
      </c>
      <c r="B275" s="29">
        <f t="shared" si="5"/>
        <v>188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1</v>
      </c>
      <c r="I275">
        <v>2</v>
      </c>
      <c r="J275">
        <v>0</v>
      </c>
      <c r="K275">
        <v>5</v>
      </c>
      <c r="L275">
        <v>54</v>
      </c>
      <c r="M275">
        <v>0</v>
      </c>
      <c r="N275">
        <v>0</v>
      </c>
      <c r="O275">
        <v>0</v>
      </c>
    </row>
    <row r="276" spans="1:15" x14ac:dyDescent="0.2">
      <c r="A276" s="29" t="s">
        <v>184</v>
      </c>
      <c r="B276" s="29">
        <f t="shared" si="5"/>
        <v>189</v>
      </c>
      <c r="C276">
        <v>20</v>
      </c>
      <c r="D276">
        <v>29</v>
      </c>
      <c r="E276">
        <v>241</v>
      </c>
      <c r="F276">
        <v>2</v>
      </c>
      <c r="G276">
        <v>0</v>
      </c>
      <c r="H276">
        <v>4</v>
      </c>
      <c r="I276">
        <v>-1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</row>
    <row r="277" spans="1:15" x14ac:dyDescent="0.2">
      <c r="A277" s="29" t="s">
        <v>703</v>
      </c>
      <c r="B277" s="29">
        <f t="shared" si="5"/>
        <v>190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3</v>
      </c>
      <c r="L277">
        <v>19</v>
      </c>
      <c r="M277">
        <v>0</v>
      </c>
      <c r="N277">
        <v>0</v>
      </c>
      <c r="O277">
        <v>0</v>
      </c>
    </row>
    <row r="278" spans="1:15" x14ac:dyDescent="0.2">
      <c r="A278" s="29" t="s">
        <v>251</v>
      </c>
      <c r="B278" s="29">
        <f t="shared" si="5"/>
        <v>191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3</v>
      </c>
      <c r="L278">
        <v>20</v>
      </c>
      <c r="M278">
        <v>0</v>
      </c>
      <c r="N278">
        <v>0</v>
      </c>
      <c r="O278">
        <v>0</v>
      </c>
    </row>
    <row r="279" spans="1:15" x14ac:dyDescent="0.2">
      <c r="A279" s="29" t="s">
        <v>774</v>
      </c>
      <c r="B279" s="29">
        <f t="shared" si="5"/>
        <v>192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1</v>
      </c>
      <c r="L279">
        <v>9</v>
      </c>
      <c r="M279">
        <v>0</v>
      </c>
      <c r="N279">
        <v>0</v>
      </c>
      <c r="O279">
        <v>0</v>
      </c>
    </row>
    <row r="280" spans="1:15" x14ac:dyDescent="0.2">
      <c r="A280" s="29" t="s">
        <v>599</v>
      </c>
      <c r="B280" s="29">
        <f t="shared" si="5"/>
        <v>193</v>
      </c>
      <c r="C280">
        <v>17</v>
      </c>
      <c r="D280">
        <v>21</v>
      </c>
      <c r="E280">
        <v>266</v>
      </c>
      <c r="F280">
        <v>3</v>
      </c>
      <c r="G280">
        <v>0</v>
      </c>
      <c r="H280">
        <v>5</v>
      </c>
      <c r="I280">
        <v>59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</row>
    <row r="281" spans="1:15" x14ac:dyDescent="0.2">
      <c r="A281" s="29" t="s">
        <v>297</v>
      </c>
      <c r="B281" s="29">
        <f t="shared" si="5"/>
        <v>194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12</v>
      </c>
      <c r="I281">
        <v>25</v>
      </c>
      <c r="J281">
        <v>1</v>
      </c>
      <c r="K281">
        <v>4</v>
      </c>
      <c r="L281">
        <v>27</v>
      </c>
      <c r="M281">
        <v>0</v>
      </c>
      <c r="N281">
        <v>0</v>
      </c>
      <c r="O281">
        <v>0</v>
      </c>
    </row>
    <row r="282" spans="1:15" x14ac:dyDescent="0.2">
      <c r="A282" s="29" t="s">
        <v>600</v>
      </c>
      <c r="B282" s="29">
        <f t="shared" ref="B282:B345" si="6">B281+1</f>
        <v>195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2</v>
      </c>
      <c r="L282">
        <v>26</v>
      </c>
      <c r="M282">
        <v>0</v>
      </c>
      <c r="N282">
        <v>0</v>
      </c>
      <c r="O282">
        <v>0</v>
      </c>
    </row>
    <row r="283" spans="1:15" x14ac:dyDescent="0.2">
      <c r="A283" s="29" t="s">
        <v>291</v>
      </c>
      <c r="B283" s="29">
        <f t="shared" si="6"/>
        <v>196</v>
      </c>
      <c r="C283">
        <v>21</v>
      </c>
      <c r="D283">
        <v>34</v>
      </c>
      <c r="E283">
        <v>247</v>
      </c>
      <c r="F283">
        <v>1</v>
      </c>
      <c r="G283">
        <v>1</v>
      </c>
      <c r="H283">
        <v>5</v>
      </c>
      <c r="I283">
        <v>45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</row>
    <row r="284" spans="1:15" x14ac:dyDescent="0.2">
      <c r="A284" s="29" t="s">
        <v>464</v>
      </c>
      <c r="B284" s="29">
        <f t="shared" si="6"/>
        <v>197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1</v>
      </c>
      <c r="L284">
        <v>6</v>
      </c>
      <c r="M284">
        <v>0</v>
      </c>
      <c r="N284">
        <v>0</v>
      </c>
      <c r="O284">
        <v>0</v>
      </c>
    </row>
    <row r="285" spans="1:15" x14ac:dyDescent="0.2">
      <c r="A285" s="29" t="s">
        <v>775</v>
      </c>
      <c r="B285" s="29">
        <f t="shared" si="6"/>
        <v>198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4</v>
      </c>
      <c r="L285">
        <v>50</v>
      </c>
      <c r="M285">
        <v>0</v>
      </c>
      <c r="N285">
        <v>0</v>
      </c>
      <c r="O285">
        <v>0</v>
      </c>
    </row>
    <row r="286" spans="1:15" x14ac:dyDescent="0.2">
      <c r="A286" s="29" t="s">
        <v>776</v>
      </c>
      <c r="B286" s="29">
        <f t="shared" si="6"/>
        <v>199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2</v>
      </c>
      <c r="L286">
        <v>13</v>
      </c>
      <c r="M286">
        <v>0</v>
      </c>
      <c r="N286">
        <v>0</v>
      </c>
      <c r="O286">
        <v>0</v>
      </c>
    </row>
    <row r="287" spans="1:15" x14ac:dyDescent="0.2">
      <c r="A287" s="29" t="s">
        <v>777</v>
      </c>
      <c r="B287" s="29">
        <f t="shared" si="6"/>
        <v>200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1</v>
      </c>
      <c r="L287">
        <v>6</v>
      </c>
      <c r="M287">
        <v>0</v>
      </c>
      <c r="N287">
        <v>0</v>
      </c>
      <c r="O287">
        <v>0</v>
      </c>
    </row>
    <row r="288" spans="1:15" x14ac:dyDescent="0.2">
      <c r="A288" s="29" t="s">
        <v>778</v>
      </c>
      <c r="B288" s="29">
        <f t="shared" si="6"/>
        <v>201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6</v>
      </c>
      <c r="L288">
        <v>43</v>
      </c>
      <c r="M288">
        <v>0</v>
      </c>
      <c r="N288">
        <v>0</v>
      </c>
      <c r="O288">
        <v>0</v>
      </c>
    </row>
    <row r="289" spans="1:15" x14ac:dyDescent="0.2">
      <c r="A289" s="29" t="s">
        <v>779</v>
      </c>
      <c r="B289" s="29">
        <f t="shared" si="6"/>
        <v>202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1</v>
      </c>
      <c r="L289">
        <v>4</v>
      </c>
      <c r="M289">
        <v>0</v>
      </c>
      <c r="N289">
        <v>0</v>
      </c>
      <c r="O289">
        <v>0</v>
      </c>
    </row>
    <row r="290" spans="1:15" x14ac:dyDescent="0.2">
      <c r="A290" s="29" t="s">
        <v>601</v>
      </c>
      <c r="B290" s="29">
        <f t="shared" si="6"/>
        <v>203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10</v>
      </c>
      <c r="L290">
        <v>127</v>
      </c>
      <c r="M290">
        <v>1</v>
      </c>
      <c r="N290">
        <v>0</v>
      </c>
      <c r="O290">
        <v>0</v>
      </c>
    </row>
    <row r="291" spans="1:15" x14ac:dyDescent="0.2">
      <c r="A291" s="29" t="s">
        <v>292</v>
      </c>
      <c r="B291" s="29">
        <f t="shared" si="6"/>
        <v>204</v>
      </c>
      <c r="C291">
        <v>12</v>
      </c>
      <c r="D291">
        <v>14</v>
      </c>
      <c r="E291">
        <v>122</v>
      </c>
      <c r="F291">
        <v>1</v>
      </c>
      <c r="G291">
        <v>0</v>
      </c>
      <c r="H291">
        <v>6</v>
      </c>
      <c r="I291">
        <v>41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</row>
    <row r="292" spans="1:15" x14ac:dyDescent="0.2">
      <c r="A292" s="29" t="s">
        <v>486</v>
      </c>
      <c r="B292" s="29">
        <f t="shared" si="6"/>
        <v>205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4</v>
      </c>
      <c r="L292">
        <v>51</v>
      </c>
      <c r="M292">
        <v>0</v>
      </c>
      <c r="N292">
        <v>0</v>
      </c>
      <c r="O292">
        <v>0</v>
      </c>
    </row>
    <row r="293" spans="1:15" x14ac:dyDescent="0.2">
      <c r="A293" s="29" t="s">
        <v>780</v>
      </c>
      <c r="B293" s="29">
        <f t="shared" si="6"/>
        <v>206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6</v>
      </c>
      <c r="I293">
        <v>15</v>
      </c>
      <c r="J293">
        <v>0</v>
      </c>
      <c r="K293">
        <v>1</v>
      </c>
      <c r="L293">
        <v>3</v>
      </c>
      <c r="M293">
        <v>0</v>
      </c>
      <c r="N293">
        <v>0</v>
      </c>
      <c r="O293">
        <v>0</v>
      </c>
    </row>
    <row r="294" spans="1:15" x14ac:dyDescent="0.2">
      <c r="A294" s="29" t="s">
        <v>602</v>
      </c>
      <c r="B294" s="29">
        <f t="shared" si="6"/>
        <v>207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4</v>
      </c>
      <c r="L294">
        <v>130</v>
      </c>
      <c r="M294">
        <v>2</v>
      </c>
      <c r="N294">
        <v>0</v>
      </c>
      <c r="O294">
        <v>0</v>
      </c>
    </row>
    <row r="295" spans="1:15" x14ac:dyDescent="0.2">
      <c r="A295" s="29" t="s">
        <v>465</v>
      </c>
      <c r="B295" s="29">
        <f t="shared" si="6"/>
        <v>208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1</v>
      </c>
      <c r="L295">
        <v>10</v>
      </c>
      <c r="M295">
        <v>0</v>
      </c>
      <c r="N295">
        <v>0</v>
      </c>
      <c r="O295">
        <v>0</v>
      </c>
    </row>
    <row r="296" spans="1:15" x14ac:dyDescent="0.2">
      <c r="A296" s="29" t="s">
        <v>275</v>
      </c>
      <c r="B296" s="29">
        <f t="shared" si="6"/>
        <v>209</v>
      </c>
      <c r="C296">
        <v>19</v>
      </c>
      <c r="D296">
        <v>27</v>
      </c>
      <c r="E296">
        <v>216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1</v>
      </c>
      <c r="O296">
        <v>0</v>
      </c>
    </row>
    <row r="297" spans="1:15" x14ac:dyDescent="0.2">
      <c r="A297" s="29" t="s">
        <v>513</v>
      </c>
      <c r="B297" s="29">
        <f t="shared" si="6"/>
        <v>210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1</v>
      </c>
      <c r="L297">
        <v>1</v>
      </c>
      <c r="M297">
        <v>0</v>
      </c>
      <c r="N297">
        <v>0</v>
      </c>
      <c r="O297">
        <v>0</v>
      </c>
    </row>
    <row r="298" spans="1:15" x14ac:dyDescent="0.2">
      <c r="A298" s="29" t="s">
        <v>514</v>
      </c>
      <c r="B298" s="29">
        <f t="shared" si="6"/>
        <v>211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1</v>
      </c>
      <c r="L298">
        <v>11</v>
      </c>
      <c r="M298">
        <v>0</v>
      </c>
      <c r="N298">
        <v>0</v>
      </c>
      <c r="O298">
        <v>0</v>
      </c>
    </row>
    <row r="299" spans="1:15" x14ac:dyDescent="0.2">
      <c r="A299" s="29" t="s">
        <v>185</v>
      </c>
      <c r="B299" s="29">
        <f t="shared" si="6"/>
        <v>212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3</v>
      </c>
      <c r="L299">
        <v>21</v>
      </c>
      <c r="M299">
        <v>0</v>
      </c>
      <c r="N299">
        <v>0</v>
      </c>
      <c r="O299">
        <v>0</v>
      </c>
    </row>
    <row r="300" spans="1:15" x14ac:dyDescent="0.2">
      <c r="A300" s="29" t="s">
        <v>466</v>
      </c>
      <c r="B300" s="29">
        <f t="shared" si="6"/>
        <v>213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2</v>
      </c>
      <c r="L300">
        <v>31</v>
      </c>
      <c r="M300">
        <v>0</v>
      </c>
      <c r="N300">
        <v>0</v>
      </c>
      <c r="O300">
        <v>0</v>
      </c>
    </row>
    <row r="301" spans="1:15" x14ac:dyDescent="0.2">
      <c r="A301" s="29" t="s">
        <v>186</v>
      </c>
      <c r="B301" s="29">
        <f t="shared" si="6"/>
        <v>214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3</v>
      </c>
      <c r="L301">
        <v>42</v>
      </c>
      <c r="M301">
        <v>0</v>
      </c>
      <c r="N301">
        <v>0</v>
      </c>
      <c r="O301">
        <v>0</v>
      </c>
    </row>
    <row r="302" spans="1:15" x14ac:dyDescent="0.2">
      <c r="A302" s="29" t="s">
        <v>187</v>
      </c>
      <c r="B302" s="29">
        <f t="shared" si="6"/>
        <v>215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7</v>
      </c>
      <c r="L302">
        <v>91</v>
      </c>
      <c r="M302">
        <v>0</v>
      </c>
      <c r="N302">
        <v>0</v>
      </c>
      <c r="O302">
        <v>0</v>
      </c>
    </row>
    <row r="303" spans="1:15" x14ac:dyDescent="0.2">
      <c r="A303" s="29" t="s">
        <v>259</v>
      </c>
      <c r="B303" s="29">
        <f t="shared" si="6"/>
        <v>216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1</v>
      </c>
      <c r="L303">
        <v>19</v>
      </c>
      <c r="M303">
        <v>0</v>
      </c>
      <c r="N303">
        <v>0</v>
      </c>
      <c r="O303">
        <v>0</v>
      </c>
    </row>
    <row r="304" spans="1:15" x14ac:dyDescent="0.2">
      <c r="A304" s="29" t="s">
        <v>267</v>
      </c>
      <c r="B304" s="29">
        <f t="shared" si="6"/>
        <v>217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7</v>
      </c>
      <c r="I304">
        <v>20</v>
      </c>
      <c r="J304">
        <v>0</v>
      </c>
      <c r="K304">
        <v>3</v>
      </c>
      <c r="L304">
        <v>5</v>
      </c>
      <c r="M304">
        <v>0</v>
      </c>
      <c r="N304">
        <v>0</v>
      </c>
      <c r="O304">
        <v>0</v>
      </c>
    </row>
    <row r="305" spans="1:15" x14ac:dyDescent="0.2">
      <c r="A305" s="29" t="s">
        <v>781</v>
      </c>
      <c r="B305" s="29">
        <f t="shared" si="6"/>
        <v>218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2</v>
      </c>
      <c r="I305">
        <v>-2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</row>
    <row r="306" spans="1:15" x14ac:dyDescent="0.2">
      <c r="A306" s="29" t="s">
        <v>782</v>
      </c>
      <c r="B306" s="29">
        <f t="shared" si="6"/>
        <v>219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1</v>
      </c>
      <c r="L306">
        <v>22</v>
      </c>
      <c r="M306">
        <v>0</v>
      </c>
      <c r="N306">
        <v>0</v>
      </c>
      <c r="O306">
        <v>0</v>
      </c>
    </row>
    <row r="307" spans="1:15" x14ac:dyDescent="0.2">
      <c r="A307" s="29" t="s">
        <v>260</v>
      </c>
      <c r="B307" s="29">
        <f t="shared" si="6"/>
        <v>220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17</v>
      </c>
      <c r="I307">
        <v>69</v>
      </c>
      <c r="J307">
        <v>0</v>
      </c>
      <c r="K307">
        <v>1</v>
      </c>
      <c r="L307">
        <v>5</v>
      </c>
      <c r="M307">
        <v>0</v>
      </c>
      <c r="N307">
        <v>0</v>
      </c>
      <c r="O307">
        <v>0</v>
      </c>
    </row>
    <row r="308" spans="1:15" x14ac:dyDescent="0.2">
      <c r="A308" s="29" t="s">
        <v>487</v>
      </c>
      <c r="B308" s="29">
        <f t="shared" si="6"/>
        <v>221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1</v>
      </c>
      <c r="L308">
        <v>13</v>
      </c>
      <c r="M308">
        <v>0</v>
      </c>
      <c r="N308">
        <v>0</v>
      </c>
      <c r="O308">
        <v>0</v>
      </c>
    </row>
    <row r="309" spans="1:15" x14ac:dyDescent="0.2">
      <c r="A309" s="29" t="s">
        <v>247</v>
      </c>
      <c r="B309" s="29">
        <f t="shared" si="6"/>
        <v>222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8</v>
      </c>
      <c r="L309">
        <v>135</v>
      </c>
      <c r="M309">
        <v>1</v>
      </c>
      <c r="N309">
        <v>0</v>
      </c>
      <c r="O309">
        <v>0</v>
      </c>
    </row>
    <row r="310" spans="1:15" x14ac:dyDescent="0.2">
      <c r="A310" s="29" t="s">
        <v>783</v>
      </c>
      <c r="B310" s="29">
        <f t="shared" si="6"/>
        <v>223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3</v>
      </c>
      <c r="L310">
        <v>56</v>
      </c>
      <c r="M310">
        <v>0</v>
      </c>
      <c r="N310">
        <v>0</v>
      </c>
      <c r="O310">
        <v>0</v>
      </c>
    </row>
    <row r="311" spans="1:15" x14ac:dyDescent="0.2">
      <c r="A311" s="29" t="s">
        <v>603</v>
      </c>
      <c r="B311" s="29">
        <f t="shared" si="6"/>
        <v>224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1</v>
      </c>
      <c r="L311">
        <v>14</v>
      </c>
      <c r="M311">
        <v>0</v>
      </c>
      <c r="N311">
        <v>0</v>
      </c>
      <c r="O311">
        <v>0</v>
      </c>
    </row>
    <row r="312" spans="1:15" x14ac:dyDescent="0.2">
      <c r="A312" s="29" t="s">
        <v>604</v>
      </c>
      <c r="B312" s="29">
        <f t="shared" si="6"/>
        <v>225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3</v>
      </c>
      <c r="L312">
        <v>14</v>
      </c>
      <c r="M312">
        <v>0</v>
      </c>
      <c r="N312">
        <v>0</v>
      </c>
      <c r="O312">
        <v>0</v>
      </c>
    </row>
    <row r="313" spans="1:15" x14ac:dyDescent="0.2">
      <c r="A313" s="29" t="s">
        <v>605</v>
      </c>
      <c r="B313" s="29">
        <f t="shared" si="6"/>
        <v>226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4</v>
      </c>
      <c r="L313">
        <v>39</v>
      </c>
      <c r="M313">
        <v>0</v>
      </c>
      <c r="N313">
        <v>0</v>
      </c>
      <c r="O313">
        <v>0</v>
      </c>
    </row>
    <row r="314" spans="1:15" x14ac:dyDescent="0.2">
      <c r="A314" s="29" t="s">
        <v>284</v>
      </c>
      <c r="B314" s="29">
        <f t="shared" si="6"/>
        <v>227</v>
      </c>
      <c r="C314">
        <v>18</v>
      </c>
      <c r="D314">
        <v>25</v>
      </c>
      <c r="E314">
        <v>151</v>
      </c>
      <c r="F314">
        <v>2</v>
      </c>
      <c r="G314">
        <v>2</v>
      </c>
      <c r="H314">
        <v>4</v>
      </c>
      <c r="I314">
        <v>29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</row>
    <row r="315" spans="1:15" x14ac:dyDescent="0.2">
      <c r="A315" s="29" t="s">
        <v>606</v>
      </c>
      <c r="B315" s="29">
        <f t="shared" si="6"/>
        <v>228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1</v>
      </c>
      <c r="I315">
        <v>-5</v>
      </c>
      <c r="J315">
        <v>0</v>
      </c>
      <c r="K315">
        <v>1</v>
      </c>
      <c r="L315">
        <v>10</v>
      </c>
      <c r="M315">
        <v>0</v>
      </c>
      <c r="N315">
        <v>0</v>
      </c>
      <c r="O315">
        <v>0</v>
      </c>
    </row>
    <row r="316" spans="1:15" x14ac:dyDescent="0.2">
      <c r="A316" s="29" t="s">
        <v>467</v>
      </c>
      <c r="B316" s="29">
        <f t="shared" si="6"/>
        <v>229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5</v>
      </c>
      <c r="L316">
        <v>51</v>
      </c>
      <c r="M316">
        <v>2</v>
      </c>
      <c r="N316">
        <v>0</v>
      </c>
      <c r="O316">
        <v>0</v>
      </c>
    </row>
    <row r="317" spans="1:15" x14ac:dyDescent="0.2">
      <c r="A317" s="29" t="s">
        <v>302</v>
      </c>
      <c r="B317" s="29">
        <f t="shared" si="6"/>
        <v>230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10</v>
      </c>
      <c r="I317">
        <v>18</v>
      </c>
      <c r="J317">
        <v>0</v>
      </c>
      <c r="K317">
        <v>1</v>
      </c>
      <c r="L317">
        <v>5</v>
      </c>
      <c r="M317">
        <v>0</v>
      </c>
      <c r="N317">
        <v>0</v>
      </c>
      <c r="O317">
        <v>0</v>
      </c>
    </row>
    <row r="318" spans="1:15" x14ac:dyDescent="0.2">
      <c r="A318" s="29" t="s">
        <v>468</v>
      </c>
      <c r="B318" s="29">
        <f t="shared" si="6"/>
        <v>231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5</v>
      </c>
      <c r="L318">
        <v>75</v>
      </c>
      <c r="M318">
        <v>1</v>
      </c>
      <c r="N318">
        <v>0</v>
      </c>
      <c r="O318">
        <v>0</v>
      </c>
    </row>
    <row r="319" spans="1:15" x14ac:dyDescent="0.2">
      <c r="A319" s="29" t="s">
        <v>469</v>
      </c>
      <c r="B319" s="29">
        <f t="shared" si="6"/>
        <v>232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3</v>
      </c>
      <c r="I319">
        <v>13</v>
      </c>
      <c r="J319">
        <v>0</v>
      </c>
      <c r="K319">
        <v>4</v>
      </c>
      <c r="L319">
        <v>96</v>
      </c>
      <c r="M319">
        <v>1</v>
      </c>
      <c r="N319">
        <v>0</v>
      </c>
      <c r="O319">
        <v>0</v>
      </c>
    </row>
    <row r="320" spans="1:15" x14ac:dyDescent="0.2">
      <c r="A320" s="29" t="s">
        <v>268</v>
      </c>
      <c r="B320" s="29">
        <f t="shared" si="6"/>
        <v>233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3</v>
      </c>
      <c r="L320">
        <v>40</v>
      </c>
      <c r="M320">
        <v>0</v>
      </c>
      <c r="N320">
        <v>0</v>
      </c>
      <c r="O320">
        <v>0</v>
      </c>
    </row>
    <row r="321" spans="1:15" x14ac:dyDescent="0.2">
      <c r="A321" s="29" t="s">
        <v>607</v>
      </c>
      <c r="B321" s="29">
        <f t="shared" si="6"/>
        <v>234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9</v>
      </c>
      <c r="I321">
        <v>29</v>
      </c>
      <c r="J321">
        <v>0</v>
      </c>
      <c r="K321">
        <v>1</v>
      </c>
      <c r="L321">
        <v>-1</v>
      </c>
      <c r="M321">
        <v>0</v>
      </c>
      <c r="N321">
        <v>0</v>
      </c>
      <c r="O321">
        <v>0</v>
      </c>
    </row>
    <row r="322" spans="1:15" x14ac:dyDescent="0.2">
      <c r="A322" s="29" t="s">
        <v>500</v>
      </c>
      <c r="B322" s="29">
        <f t="shared" si="6"/>
        <v>235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1</v>
      </c>
      <c r="I322">
        <v>3</v>
      </c>
      <c r="J322">
        <v>0</v>
      </c>
      <c r="K322">
        <v>3</v>
      </c>
      <c r="L322">
        <v>42</v>
      </c>
      <c r="M322">
        <v>0</v>
      </c>
      <c r="N322">
        <v>0</v>
      </c>
      <c r="O322">
        <v>0</v>
      </c>
    </row>
    <row r="323" spans="1:15" x14ac:dyDescent="0.2">
      <c r="A323" s="29" t="s">
        <v>240</v>
      </c>
      <c r="B323" s="29">
        <f t="shared" si="6"/>
        <v>236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21</v>
      </c>
      <c r="I323">
        <v>81</v>
      </c>
      <c r="J323">
        <v>1</v>
      </c>
      <c r="K323">
        <v>2</v>
      </c>
      <c r="L323">
        <v>9</v>
      </c>
      <c r="M323">
        <v>0</v>
      </c>
      <c r="N323">
        <v>0</v>
      </c>
      <c r="O323">
        <v>0</v>
      </c>
    </row>
    <row r="324" spans="1:15" x14ac:dyDescent="0.2">
      <c r="A324" s="29" t="s">
        <v>470</v>
      </c>
      <c r="B324" s="29">
        <f t="shared" si="6"/>
        <v>237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7</v>
      </c>
      <c r="I324">
        <v>30</v>
      </c>
      <c r="J324">
        <v>0</v>
      </c>
      <c r="K324">
        <v>4</v>
      </c>
      <c r="L324">
        <v>29</v>
      </c>
      <c r="M324">
        <v>0</v>
      </c>
      <c r="N324">
        <v>0</v>
      </c>
      <c r="O324">
        <v>0</v>
      </c>
    </row>
    <row r="325" spans="1:15" x14ac:dyDescent="0.2">
      <c r="A325" s="29" t="s">
        <v>784</v>
      </c>
      <c r="B325" s="29">
        <f t="shared" si="6"/>
        <v>238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1</v>
      </c>
      <c r="L325">
        <v>5</v>
      </c>
      <c r="M325">
        <v>0</v>
      </c>
      <c r="N325">
        <v>0</v>
      </c>
      <c r="O325">
        <v>0</v>
      </c>
    </row>
    <row r="326" spans="1:15" x14ac:dyDescent="0.2">
      <c r="A326" s="29" t="s">
        <v>608</v>
      </c>
      <c r="B326" s="29">
        <f t="shared" si="6"/>
        <v>239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2</v>
      </c>
      <c r="L326">
        <v>33</v>
      </c>
      <c r="M326">
        <v>0</v>
      </c>
      <c r="N326">
        <v>0</v>
      </c>
      <c r="O326">
        <v>0</v>
      </c>
    </row>
    <row r="327" spans="1:15" x14ac:dyDescent="0.2">
      <c r="A327" s="29" t="s">
        <v>312</v>
      </c>
      <c r="B327" s="29">
        <f t="shared" si="6"/>
        <v>240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3</v>
      </c>
      <c r="L327">
        <v>62</v>
      </c>
      <c r="M327">
        <v>0</v>
      </c>
      <c r="N327">
        <v>0</v>
      </c>
      <c r="O327">
        <v>0</v>
      </c>
    </row>
    <row r="328" spans="1:15" x14ac:dyDescent="0.2">
      <c r="A328" s="29" t="s">
        <v>501</v>
      </c>
      <c r="B328" s="29">
        <f t="shared" si="6"/>
        <v>241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1</v>
      </c>
      <c r="L328">
        <v>0</v>
      </c>
      <c r="M328">
        <v>0</v>
      </c>
      <c r="N328">
        <v>0</v>
      </c>
      <c r="O328">
        <v>0</v>
      </c>
    </row>
    <row r="329" spans="1:15" x14ac:dyDescent="0.2">
      <c r="A329" s="29" t="s">
        <v>492</v>
      </c>
      <c r="B329" s="29">
        <f t="shared" si="6"/>
        <v>242</v>
      </c>
      <c r="C329">
        <v>17</v>
      </c>
      <c r="D329">
        <v>26</v>
      </c>
      <c r="E329">
        <v>268</v>
      </c>
      <c r="F329">
        <v>2</v>
      </c>
      <c r="G329">
        <v>1</v>
      </c>
      <c r="H329">
        <v>5</v>
      </c>
      <c r="I329">
        <v>32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</row>
    <row r="330" spans="1:15" x14ac:dyDescent="0.2">
      <c r="A330" s="29" t="s">
        <v>471</v>
      </c>
      <c r="B330" s="29">
        <f t="shared" si="6"/>
        <v>243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2</v>
      </c>
      <c r="L330">
        <v>13</v>
      </c>
      <c r="M330">
        <v>0</v>
      </c>
      <c r="N330">
        <v>0</v>
      </c>
      <c r="O330">
        <v>0</v>
      </c>
    </row>
    <row r="331" spans="1:15" x14ac:dyDescent="0.2">
      <c r="A331" s="29" t="s">
        <v>252</v>
      </c>
      <c r="B331" s="29">
        <f t="shared" si="6"/>
        <v>244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1</v>
      </c>
      <c r="L331">
        <v>3</v>
      </c>
      <c r="M331">
        <v>0</v>
      </c>
      <c r="N331">
        <v>0</v>
      </c>
      <c r="O331">
        <v>0</v>
      </c>
    </row>
    <row r="332" spans="1:15" x14ac:dyDescent="0.2">
      <c r="A332" s="29" t="s">
        <v>188</v>
      </c>
      <c r="B332" s="29">
        <f t="shared" si="6"/>
        <v>245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22</v>
      </c>
      <c r="I332">
        <v>95</v>
      </c>
      <c r="J332">
        <v>0</v>
      </c>
      <c r="K332">
        <v>4</v>
      </c>
      <c r="L332">
        <v>21</v>
      </c>
      <c r="M332">
        <v>0</v>
      </c>
      <c r="N332">
        <v>0</v>
      </c>
      <c r="O332">
        <v>1</v>
      </c>
    </row>
    <row r="333" spans="1:15" x14ac:dyDescent="0.2">
      <c r="A333" s="29" t="s">
        <v>785</v>
      </c>
      <c r="B333" s="29">
        <f t="shared" si="6"/>
        <v>246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1</v>
      </c>
      <c r="L333">
        <v>17</v>
      </c>
      <c r="M333">
        <v>0</v>
      </c>
      <c r="N333">
        <v>0</v>
      </c>
      <c r="O333">
        <v>0</v>
      </c>
    </row>
    <row r="334" spans="1:15" x14ac:dyDescent="0.2">
      <c r="A334" s="29" t="s">
        <v>786</v>
      </c>
      <c r="B334" s="29">
        <f t="shared" si="6"/>
        <v>247</v>
      </c>
      <c r="C334">
        <v>8</v>
      </c>
      <c r="D334">
        <v>14</v>
      </c>
      <c r="E334">
        <v>80</v>
      </c>
      <c r="F334">
        <v>0</v>
      </c>
      <c r="G334">
        <v>0</v>
      </c>
      <c r="H334">
        <v>1</v>
      </c>
      <c r="I334">
        <v>4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</row>
    <row r="335" spans="1:15" x14ac:dyDescent="0.2">
      <c r="A335" s="29" t="s">
        <v>261</v>
      </c>
      <c r="B335" s="29">
        <f t="shared" si="6"/>
        <v>248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4</v>
      </c>
      <c r="L335">
        <v>37</v>
      </c>
      <c r="M335">
        <v>0</v>
      </c>
      <c r="N335">
        <v>0</v>
      </c>
      <c r="O335">
        <v>0</v>
      </c>
    </row>
    <row r="336" spans="1:15" x14ac:dyDescent="0.2">
      <c r="A336" s="29" t="s">
        <v>473</v>
      </c>
      <c r="B336" s="29">
        <f t="shared" si="6"/>
        <v>249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3</v>
      </c>
      <c r="I336">
        <v>16</v>
      </c>
      <c r="J336">
        <v>0</v>
      </c>
      <c r="K336">
        <v>1</v>
      </c>
      <c r="L336">
        <v>-3</v>
      </c>
      <c r="M336">
        <v>0</v>
      </c>
      <c r="N336">
        <v>0</v>
      </c>
      <c r="O336">
        <v>0</v>
      </c>
    </row>
    <row r="337" spans="1:15" x14ac:dyDescent="0.2">
      <c r="A337" s="29" t="s">
        <v>271</v>
      </c>
      <c r="B337" s="29">
        <f t="shared" si="6"/>
        <v>250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3</v>
      </c>
      <c r="I337">
        <v>18</v>
      </c>
      <c r="J337">
        <v>0</v>
      </c>
      <c r="K337">
        <v>1</v>
      </c>
      <c r="L337">
        <v>1</v>
      </c>
      <c r="M337">
        <v>0</v>
      </c>
      <c r="N337">
        <v>0</v>
      </c>
      <c r="O337">
        <v>0</v>
      </c>
    </row>
    <row r="338" spans="1:15" x14ac:dyDescent="0.2">
      <c r="A338" s="29" t="s">
        <v>189</v>
      </c>
      <c r="B338" s="29">
        <f t="shared" si="6"/>
        <v>251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6</v>
      </c>
      <c r="L338">
        <v>22</v>
      </c>
      <c r="M338">
        <v>0</v>
      </c>
      <c r="N338">
        <v>0</v>
      </c>
      <c r="O338">
        <v>0</v>
      </c>
    </row>
    <row r="339" spans="1:15" x14ac:dyDescent="0.2">
      <c r="A339" s="29" t="s">
        <v>787</v>
      </c>
      <c r="B339" s="29">
        <f t="shared" si="6"/>
        <v>252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2</v>
      </c>
      <c r="L339">
        <v>12</v>
      </c>
      <c r="M339">
        <v>0</v>
      </c>
      <c r="N339">
        <v>0</v>
      </c>
      <c r="O339">
        <v>0</v>
      </c>
    </row>
    <row r="340" spans="1:15" x14ac:dyDescent="0.2">
      <c r="A340" s="29" t="s">
        <v>788</v>
      </c>
      <c r="B340" s="29">
        <f t="shared" si="6"/>
        <v>253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3</v>
      </c>
      <c r="L340">
        <v>23</v>
      </c>
      <c r="M340">
        <v>0</v>
      </c>
      <c r="N340">
        <v>0</v>
      </c>
      <c r="O340">
        <v>0</v>
      </c>
    </row>
    <row r="341" spans="1:15" x14ac:dyDescent="0.2">
      <c r="A341" s="29" t="s">
        <v>190</v>
      </c>
      <c r="B341" s="29">
        <f t="shared" si="6"/>
        <v>254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17</v>
      </c>
      <c r="I341">
        <v>62</v>
      </c>
      <c r="J341">
        <v>0</v>
      </c>
      <c r="K341">
        <v>5</v>
      </c>
      <c r="L341">
        <v>40</v>
      </c>
      <c r="M341">
        <v>0</v>
      </c>
      <c r="N341">
        <v>0</v>
      </c>
      <c r="O341">
        <v>0</v>
      </c>
    </row>
    <row r="342" spans="1:15" x14ac:dyDescent="0.2">
      <c r="A342" s="29" t="s">
        <v>299</v>
      </c>
      <c r="B342" s="29">
        <f t="shared" si="6"/>
        <v>255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13</v>
      </c>
      <c r="I342">
        <v>52</v>
      </c>
      <c r="J342">
        <v>1</v>
      </c>
      <c r="K342">
        <v>3</v>
      </c>
      <c r="L342">
        <v>6</v>
      </c>
      <c r="M342">
        <v>0</v>
      </c>
      <c r="N342">
        <v>0</v>
      </c>
      <c r="O342">
        <v>0</v>
      </c>
    </row>
    <row r="343" spans="1:15" x14ac:dyDescent="0.2">
      <c r="A343" s="29" t="s">
        <v>609</v>
      </c>
      <c r="B343" s="29">
        <f t="shared" si="6"/>
        <v>256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1</v>
      </c>
      <c r="I343">
        <v>6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</row>
    <row r="344" spans="1:15" x14ac:dyDescent="0.2">
      <c r="A344" s="29" t="s">
        <v>488</v>
      </c>
      <c r="B344" s="29">
        <f t="shared" si="6"/>
        <v>257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1</v>
      </c>
      <c r="I344">
        <v>1</v>
      </c>
      <c r="J344">
        <v>0</v>
      </c>
      <c r="K344">
        <v>1</v>
      </c>
      <c r="L344">
        <v>5</v>
      </c>
      <c r="M344">
        <v>0</v>
      </c>
      <c r="N344">
        <v>0</v>
      </c>
      <c r="O344">
        <v>0</v>
      </c>
    </row>
    <row r="345" spans="1:15" x14ac:dyDescent="0.2">
      <c r="A345" s="29" t="s">
        <v>515</v>
      </c>
      <c r="B345" s="29">
        <f t="shared" si="6"/>
        <v>258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2</v>
      </c>
      <c r="L345">
        <v>13</v>
      </c>
      <c r="M345">
        <v>0</v>
      </c>
      <c r="N345">
        <v>0</v>
      </c>
      <c r="O345">
        <v>0</v>
      </c>
    </row>
    <row r="346" spans="1:15" x14ac:dyDescent="0.2">
      <c r="A346" s="29" t="s">
        <v>789</v>
      </c>
      <c r="B346" s="29">
        <f t="shared" ref="B346:B377" si="7">B345+1</f>
        <v>259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1</v>
      </c>
      <c r="L346">
        <v>17</v>
      </c>
      <c r="M346">
        <v>0</v>
      </c>
      <c r="N346">
        <v>0</v>
      </c>
      <c r="O346">
        <v>0</v>
      </c>
    </row>
    <row r="347" spans="1:15" x14ac:dyDescent="0.2">
      <c r="A347" s="29" t="s">
        <v>502</v>
      </c>
      <c r="B347" s="29">
        <f t="shared" si="7"/>
        <v>260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1</v>
      </c>
      <c r="L347">
        <v>5</v>
      </c>
      <c r="M347">
        <v>0</v>
      </c>
      <c r="N347">
        <v>0</v>
      </c>
      <c r="O347">
        <v>0</v>
      </c>
    </row>
    <row r="348" spans="1:15" x14ac:dyDescent="0.2">
      <c r="A348" s="29" t="s">
        <v>262</v>
      </c>
      <c r="B348" s="29">
        <f t="shared" si="7"/>
        <v>261</v>
      </c>
      <c r="C348">
        <v>14</v>
      </c>
      <c r="D348">
        <v>30</v>
      </c>
      <c r="E348">
        <v>220</v>
      </c>
      <c r="F348">
        <v>0</v>
      </c>
      <c r="G348">
        <v>0</v>
      </c>
      <c r="H348">
        <v>2</v>
      </c>
      <c r="I348">
        <v>45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</row>
    <row r="349" spans="1:15" x14ac:dyDescent="0.2">
      <c r="A349" s="29" t="s">
        <v>610</v>
      </c>
      <c r="B349" s="29">
        <f t="shared" si="7"/>
        <v>262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11</v>
      </c>
      <c r="I349">
        <v>10</v>
      </c>
      <c r="J349">
        <v>0</v>
      </c>
      <c r="K349">
        <v>1</v>
      </c>
      <c r="L349">
        <v>7</v>
      </c>
      <c r="M349">
        <v>0</v>
      </c>
      <c r="N349">
        <v>0</v>
      </c>
      <c r="O349">
        <v>0</v>
      </c>
    </row>
    <row r="350" spans="1:15" x14ac:dyDescent="0.2">
      <c r="A350" s="29" t="s">
        <v>474</v>
      </c>
      <c r="B350" s="29">
        <f t="shared" si="7"/>
        <v>263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6</v>
      </c>
      <c r="L350">
        <v>67</v>
      </c>
      <c r="M350">
        <v>0</v>
      </c>
      <c r="N350">
        <v>0</v>
      </c>
      <c r="O350">
        <v>0</v>
      </c>
    </row>
    <row r="351" spans="1:15" x14ac:dyDescent="0.2">
      <c r="A351" s="29" t="s">
        <v>790</v>
      </c>
      <c r="B351" s="29">
        <f t="shared" si="7"/>
        <v>264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2</v>
      </c>
      <c r="I351">
        <v>0</v>
      </c>
      <c r="J351">
        <v>0</v>
      </c>
      <c r="K351">
        <v>1</v>
      </c>
      <c r="L351">
        <v>7</v>
      </c>
      <c r="M351">
        <v>0</v>
      </c>
      <c r="N351">
        <v>0</v>
      </c>
      <c r="O351">
        <v>0</v>
      </c>
    </row>
    <row r="352" spans="1:15" x14ac:dyDescent="0.2">
      <c r="A352" s="29" t="s">
        <v>243</v>
      </c>
      <c r="B352" s="29">
        <f t="shared" si="7"/>
        <v>265</v>
      </c>
      <c r="C352">
        <v>17</v>
      </c>
      <c r="D352">
        <v>25</v>
      </c>
      <c r="E352">
        <v>145</v>
      </c>
      <c r="F352">
        <v>1</v>
      </c>
      <c r="G352">
        <v>3</v>
      </c>
      <c r="H352">
        <v>2</v>
      </c>
      <c r="I352">
        <v>17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</row>
    <row r="353" spans="1:15" x14ac:dyDescent="0.2">
      <c r="A353" s="29" t="s">
        <v>611</v>
      </c>
      <c r="B353" s="29">
        <f t="shared" si="7"/>
        <v>266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2</v>
      </c>
      <c r="L353">
        <v>16</v>
      </c>
      <c r="M353">
        <v>0</v>
      </c>
      <c r="N353">
        <v>0</v>
      </c>
      <c r="O353">
        <v>0</v>
      </c>
    </row>
    <row r="354" spans="1:15" x14ac:dyDescent="0.2">
      <c r="A354" s="29" t="s">
        <v>791</v>
      </c>
      <c r="B354" s="29">
        <f t="shared" si="7"/>
        <v>267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3</v>
      </c>
      <c r="L354">
        <v>48</v>
      </c>
      <c r="M354">
        <v>0</v>
      </c>
      <c r="N354">
        <v>0</v>
      </c>
      <c r="O354">
        <v>0</v>
      </c>
    </row>
    <row r="355" spans="1:15" x14ac:dyDescent="0.2">
      <c r="A355" s="29" t="s">
        <v>475</v>
      </c>
      <c r="B355" s="29">
        <f t="shared" si="7"/>
        <v>268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10</v>
      </c>
      <c r="I355">
        <v>82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</row>
    <row r="356" spans="1:15" x14ac:dyDescent="0.2">
      <c r="A356" s="29" t="s">
        <v>612</v>
      </c>
      <c r="B356" s="29">
        <f t="shared" si="7"/>
        <v>269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1</v>
      </c>
      <c r="I356">
        <v>-1</v>
      </c>
      <c r="J356">
        <v>0</v>
      </c>
      <c r="K356">
        <v>1</v>
      </c>
      <c r="L356">
        <v>33</v>
      </c>
      <c r="M356">
        <v>0</v>
      </c>
      <c r="N356">
        <v>0</v>
      </c>
      <c r="O356">
        <v>0</v>
      </c>
    </row>
    <row r="357" spans="1:15" x14ac:dyDescent="0.2">
      <c r="A357" s="29" t="s">
        <v>476</v>
      </c>
      <c r="B357" s="29">
        <f t="shared" si="7"/>
        <v>270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6</v>
      </c>
      <c r="I357">
        <v>20</v>
      </c>
      <c r="J357">
        <v>0</v>
      </c>
      <c r="K357">
        <v>2</v>
      </c>
      <c r="L357">
        <v>11</v>
      </c>
      <c r="M357">
        <v>0</v>
      </c>
      <c r="N357">
        <v>0</v>
      </c>
      <c r="O357">
        <v>0</v>
      </c>
    </row>
    <row r="358" spans="1:15" x14ac:dyDescent="0.2">
      <c r="A358" s="29" t="s">
        <v>307</v>
      </c>
      <c r="B358" s="29">
        <f t="shared" si="7"/>
        <v>271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9</v>
      </c>
      <c r="I358">
        <v>53</v>
      </c>
      <c r="J358">
        <v>0</v>
      </c>
      <c r="K358">
        <v>1</v>
      </c>
      <c r="L358">
        <v>12</v>
      </c>
      <c r="M358">
        <v>0</v>
      </c>
      <c r="N358">
        <v>0</v>
      </c>
      <c r="O358">
        <v>0</v>
      </c>
    </row>
    <row r="359" spans="1:15" x14ac:dyDescent="0.2">
      <c r="A359" s="29" t="s">
        <v>792</v>
      </c>
      <c r="B359" s="29">
        <f t="shared" si="7"/>
        <v>272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1</v>
      </c>
      <c r="I359">
        <v>16</v>
      </c>
      <c r="J359">
        <v>0</v>
      </c>
      <c r="K359">
        <v>1</v>
      </c>
      <c r="L359">
        <v>2</v>
      </c>
      <c r="M359">
        <v>0</v>
      </c>
      <c r="N359">
        <v>0</v>
      </c>
      <c r="O359">
        <v>0</v>
      </c>
    </row>
    <row r="360" spans="1:15" x14ac:dyDescent="0.2">
      <c r="A360" s="29" t="s">
        <v>191</v>
      </c>
      <c r="B360" s="29">
        <f t="shared" si="7"/>
        <v>273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2</v>
      </c>
      <c r="L360">
        <v>26</v>
      </c>
      <c r="M360">
        <v>0</v>
      </c>
      <c r="N360">
        <v>0</v>
      </c>
      <c r="O360">
        <v>0</v>
      </c>
    </row>
    <row r="361" spans="1:15" x14ac:dyDescent="0.2">
      <c r="A361" s="29" t="s">
        <v>704</v>
      </c>
      <c r="B361" s="29">
        <f t="shared" si="7"/>
        <v>274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1</v>
      </c>
      <c r="L361">
        <v>10</v>
      </c>
      <c r="M361">
        <v>0</v>
      </c>
      <c r="N361">
        <v>0</v>
      </c>
      <c r="O361">
        <v>0</v>
      </c>
    </row>
    <row r="362" spans="1:15" x14ac:dyDescent="0.2">
      <c r="A362" s="29" t="s">
        <v>793</v>
      </c>
      <c r="B362" s="29">
        <f t="shared" si="7"/>
        <v>275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1</v>
      </c>
      <c r="L362">
        <v>2</v>
      </c>
      <c r="M362">
        <v>0</v>
      </c>
      <c r="N362">
        <v>0</v>
      </c>
      <c r="O362">
        <v>0</v>
      </c>
    </row>
    <row r="363" spans="1:15" x14ac:dyDescent="0.2">
      <c r="A363" s="29" t="s">
        <v>613</v>
      </c>
      <c r="B363" s="29">
        <f t="shared" si="7"/>
        <v>276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2</v>
      </c>
      <c r="L363">
        <v>20</v>
      </c>
      <c r="M363">
        <v>0</v>
      </c>
      <c r="N363">
        <v>0</v>
      </c>
      <c r="O363">
        <v>0</v>
      </c>
    </row>
    <row r="364" spans="1:15" x14ac:dyDescent="0.2">
      <c r="A364" s="29" t="s">
        <v>308</v>
      </c>
      <c r="B364" s="29">
        <f t="shared" si="7"/>
        <v>277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2</v>
      </c>
      <c r="L364">
        <v>15</v>
      </c>
      <c r="M364">
        <v>0</v>
      </c>
      <c r="N364">
        <v>0</v>
      </c>
      <c r="O364">
        <v>0</v>
      </c>
    </row>
    <row r="365" spans="1:15" x14ac:dyDescent="0.2">
      <c r="A365" s="29" t="s">
        <v>285</v>
      </c>
      <c r="B365" s="29">
        <f t="shared" si="7"/>
        <v>278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1</v>
      </c>
      <c r="I365">
        <v>12</v>
      </c>
      <c r="J365">
        <v>0</v>
      </c>
      <c r="K365">
        <v>3</v>
      </c>
      <c r="L365">
        <v>24</v>
      </c>
      <c r="M365">
        <v>0</v>
      </c>
      <c r="N365">
        <v>0</v>
      </c>
      <c r="O365">
        <v>0</v>
      </c>
    </row>
    <row r="366" spans="1:15" x14ac:dyDescent="0.2">
      <c r="A366" s="29" t="s">
        <v>614</v>
      </c>
      <c r="B366" s="29">
        <f t="shared" si="7"/>
        <v>279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1</v>
      </c>
      <c r="I366">
        <v>2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</row>
    <row r="367" spans="1:15" x14ac:dyDescent="0.2">
      <c r="A367" s="29" t="s">
        <v>615</v>
      </c>
      <c r="B367" s="29">
        <f t="shared" si="7"/>
        <v>280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2</v>
      </c>
      <c r="L367">
        <v>14</v>
      </c>
      <c r="M367">
        <v>0</v>
      </c>
      <c r="N367">
        <v>0</v>
      </c>
      <c r="O367">
        <v>0</v>
      </c>
    </row>
    <row r="368" spans="1:15" x14ac:dyDescent="0.2">
      <c r="A368" s="29" t="s">
        <v>493</v>
      </c>
      <c r="B368" s="29">
        <f t="shared" si="7"/>
        <v>281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2</v>
      </c>
      <c r="L368">
        <v>18</v>
      </c>
      <c r="M368">
        <v>1</v>
      </c>
      <c r="N368">
        <v>0</v>
      </c>
      <c r="O368">
        <v>0</v>
      </c>
    </row>
    <row r="369" spans="1:15" x14ac:dyDescent="0.2">
      <c r="A369" s="29" t="s">
        <v>794</v>
      </c>
      <c r="B369" s="29">
        <f t="shared" si="7"/>
        <v>282</v>
      </c>
      <c r="C369">
        <v>0</v>
      </c>
      <c r="D369">
        <v>0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1</v>
      </c>
      <c r="L369">
        <v>1</v>
      </c>
      <c r="M369">
        <v>1</v>
      </c>
      <c r="N369">
        <v>0</v>
      </c>
      <c r="O369">
        <v>0</v>
      </c>
    </row>
    <row r="370" spans="1:15" x14ac:dyDescent="0.2">
      <c r="A370" s="29" t="s">
        <v>616</v>
      </c>
      <c r="B370" s="29">
        <f t="shared" si="7"/>
        <v>283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3</v>
      </c>
      <c r="L370">
        <v>29</v>
      </c>
      <c r="M370">
        <v>0</v>
      </c>
      <c r="N370">
        <v>0</v>
      </c>
      <c r="O370">
        <v>0</v>
      </c>
    </row>
    <row r="371" spans="1:15" x14ac:dyDescent="0.2">
      <c r="A371" s="29" t="s">
        <v>482</v>
      </c>
      <c r="B371" s="29">
        <f t="shared" si="7"/>
        <v>284</v>
      </c>
      <c r="C371">
        <v>19</v>
      </c>
      <c r="D371">
        <v>28</v>
      </c>
      <c r="E371">
        <v>192</v>
      </c>
      <c r="F371">
        <v>1</v>
      </c>
      <c r="G371">
        <v>1</v>
      </c>
      <c r="H371">
        <v>4</v>
      </c>
      <c r="I371">
        <v>38</v>
      </c>
      <c r="J371">
        <v>0</v>
      </c>
      <c r="K371">
        <v>0</v>
      </c>
      <c r="L371">
        <v>0</v>
      </c>
      <c r="M371">
        <v>0</v>
      </c>
      <c r="N371">
        <v>1</v>
      </c>
      <c r="O371">
        <v>0</v>
      </c>
    </row>
    <row r="372" spans="1:15" x14ac:dyDescent="0.2">
      <c r="A372" s="29" t="s">
        <v>618</v>
      </c>
      <c r="B372" s="29">
        <f t="shared" si="7"/>
        <v>285</v>
      </c>
      <c r="C372">
        <v>0</v>
      </c>
      <c r="D372">
        <v>0</v>
      </c>
      <c r="E372">
        <v>0</v>
      </c>
      <c r="F372">
        <v>0</v>
      </c>
      <c r="G372">
        <v>0</v>
      </c>
      <c r="H372">
        <v>1</v>
      </c>
      <c r="I372">
        <v>5</v>
      </c>
      <c r="J372">
        <v>0</v>
      </c>
      <c r="K372">
        <v>2</v>
      </c>
      <c r="L372">
        <v>17</v>
      </c>
      <c r="M372">
        <v>0</v>
      </c>
      <c r="N372">
        <v>0</v>
      </c>
      <c r="O372">
        <v>0</v>
      </c>
    </row>
    <row r="373" spans="1:15" x14ac:dyDescent="0.2">
      <c r="A373" s="29" t="s">
        <v>477</v>
      </c>
      <c r="B373" s="29">
        <f t="shared" si="7"/>
        <v>286</v>
      </c>
      <c r="C373">
        <v>0</v>
      </c>
      <c r="D373">
        <v>0</v>
      </c>
      <c r="E373">
        <v>0</v>
      </c>
      <c r="F373">
        <v>0</v>
      </c>
      <c r="G373">
        <v>0</v>
      </c>
      <c r="H373">
        <v>14</v>
      </c>
      <c r="I373">
        <v>38</v>
      </c>
      <c r="J373">
        <v>1</v>
      </c>
      <c r="K373">
        <v>5</v>
      </c>
      <c r="L373">
        <v>31</v>
      </c>
      <c r="M373">
        <v>0</v>
      </c>
      <c r="N373">
        <v>0</v>
      </c>
      <c r="O373">
        <v>0</v>
      </c>
    </row>
    <row r="374" spans="1:15" x14ac:dyDescent="0.2">
      <c r="A374" s="29" t="s">
        <v>286</v>
      </c>
      <c r="B374" s="29">
        <f t="shared" si="7"/>
        <v>287</v>
      </c>
      <c r="C374">
        <v>0</v>
      </c>
      <c r="D374">
        <v>0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4</v>
      </c>
      <c r="L374">
        <v>62</v>
      </c>
      <c r="M374">
        <v>0</v>
      </c>
      <c r="N374">
        <v>0</v>
      </c>
      <c r="O374">
        <v>0</v>
      </c>
    </row>
    <row r="375" spans="1:15" x14ac:dyDescent="0.2">
      <c r="A375" s="29" t="s">
        <v>489</v>
      </c>
      <c r="B375" s="29">
        <f t="shared" si="7"/>
        <v>288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12</v>
      </c>
      <c r="I375">
        <v>34</v>
      </c>
      <c r="J375">
        <v>0</v>
      </c>
      <c r="K375">
        <v>1</v>
      </c>
      <c r="L375">
        <v>13</v>
      </c>
      <c r="M375">
        <v>0</v>
      </c>
      <c r="N375">
        <v>0</v>
      </c>
      <c r="O375">
        <v>0</v>
      </c>
    </row>
    <row r="376" spans="1:15" x14ac:dyDescent="0.2">
      <c r="A376" s="29" t="s">
        <v>619</v>
      </c>
      <c r="B376" s="29">
        <f t="shared" si="7"/>
        <v>289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9</v>
      </c>
      <c r="I376">
        <v>24</v>
      </c>
      <c r="J376">
        <v>0</v>
      </c>
      <c r="K376">
        <v>3</v>
      </c>
      <c r="L376">
        <v>14</v>
      </c>
      <c r="M376">
        <v>0</v>
      </c>
      <c r="N376">
        <v>0</v>
      </c>
      <c r="O376">
        <v>0</v>
      </c>
    </row>
    <row r="377" spans="1:15" x14ac:dyDescent="0.2">
      <c r="A377" s="29" t="s">
        <v>478</v>
      </c>
      <c r="B377" s="29">
        <f t="shared" si="7"/>
        <v>290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7</v>
      </c>
      <c r="L377">
        <v>91</v>
      </c>
      <c r="M377">
        <v>1</v>
      </c>
      <c r="N377">
        <v>0</v>
      </c>
      <c r="O377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Lamar Jackson</v>
      </c>
      <c r="D4">
        <f>IFERROR(INDEX('Weekly Stats_NEW'!C:C,MATCH(INDEX(data!$N:$N,MATCH($C4,data!$M:$M,0)),'Weekly Stats_NEW'!$B:$B,0)),"")</f>
        <v>21</v>
      </c>
      <c r="E4">
        <f>IFERROR(INDEX('Weekly Stats_NEW'!D:D,MATCH(INDEX(data!$N:$N,MATCH($C4,data!$M:$M,0)),'Weekly Stats_NEW'!$B:$B,0)),"")</f>
        <v>34</v>
      </c>
      <c r="F4">
        <f>IFERROR(INDEX('Weekly Stats_NEW'!E:E,MATCH(INDEX(data!$N:$N,MATCH($C4,data!$M:$M,0)),'Weekly Stats_NEW'!$B:$B,0)),"")</f>
        <v>247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5</v>
      </c>
      <c r="J4">
        <f>IFERROR(INDEX('Weekly Stats_NEW'!I:I,MATCH(INDEX(data!$N:$N,MATCH($C4,data!$M:$M,0)),'Weekly Stats_NEW'!$B:$B,0)),"")</f>
        <v>45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0.61799999999999999</v>
      </c>
      <c r="Y4" s="58">
        <f>IFERROR(ROUND(J4/I4,2),"")</f>
        <v>9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Justin Fields</v>
      </c>
      <c r="D5">
        <f>IFERROR(INDEX('Weekly Stats_NEW'!C:C,MATCH(INDEX(data!$N:$N,MATCH($C5,data!$M:$M,0)),'Weekly Stats_NEW'!$B:$B,0)),"")</f>
        <v>13</v>
      </c>
      <c r="E5">
        <f>IFERROR(INDEX('Weekly Stats_NEW'!D:D,MATCH(INDEX(data!$N:$N,MATCH($C5,data!$M:$M,0)),'Weekly Stats_NEW'!$B:$B,0)),"")</f>
        <v>20</v>
      </c>
      <c r="F5">
        <f>IFERROR(INDEX('Weekly Stats_NEW'!E:E,MATCH(INDEX(data!$N:$N,MATCH($C5,data!$M:$M,0)),'Weekly Stats_NEW'!$B:$B,0)),"")</f>
        <v>117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8</v>
      </c>
      <c r="J5">
        <f>IFERROR(INDEX('Weekly Stats_NEW'!I:I,MATCH(INDEX(data!$N:$N,MATCH($C5,data!$M:$M,0)),'Weekly Stats_NEW'!$B:$B,0)),"")</f>
        <v>27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0.65</v>
      </c>
      <c r="Y5" s="58">
        <f t="shared" ref="Y5:Y12" si="2">IFERROR(ROUND(J5/I5,2),"")</f>
        <v>3.38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Jahmyr Gibbs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13</v>
      </c>
      <c r="J6">
        <f>IFERROR(INDEX('Weekly Stats_NEW'!I:I,MATCH(INDEX(data!$N:$N,MATCH($C6,data!$M:$M,0)),'Weekly Stats_NEW'!$B:$B,0)),"")</f>
        <v>84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7</v>
      </c>
      <c r="M6">
        <f>IFERROR(INDEX('Weekly Stats_NEW'!L:L,MATCH(INDEX(data!$N:$N,MATCH($C6,data!$M:$M,0)),'Weekly Stats_NEW'!$B:$B,0)),"")</f>
        <v>22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6.46</v>
      </c>
      <c r="Z6" s="58">
        <f t="shared" si="3"/>
        <v>3.14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Jaleel McLaughlin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3</v>
      </c>
      <c r="J7">
        <f>IFERROR(INDEX('Weekly Stats_NEW'!I:I,MATCH(INDEX(data!$N:$N,MATCH($C7,data!$M:$M,0)),'Weekly Stats_NEW'!$B:$B,0)),"")</f>
        <v>6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</v>
      </c>
      <c r="Z7" s="58" t="str">
        <f t="shared" si="3"/>
        <v/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Jordan Mason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20</v>
      </c>
      <c r="J8">
        <f>IFERROR(INDEX('Weekly Stats_NEW'!I:I,MATCH(INDEX(data!$N:$N,MATCH($C8,data!$M:$M,0)),'Weekly Stats_NEW'!$B:$B,0)),"")</f>
        <v>100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4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</v>
      </c>
      <c r="Z8" s="58">
        <f t="shared" si="3"/>
        <v>4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CeeDee Lamb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90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22.5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Rashee Rice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75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15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Ladd McConkey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26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13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Younghoe Koo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10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34</v>
      </c>
      <c r="E13" s="49">
        <f t="shared" ref="E13:W13" si="5">SUM(E4:E12)</f>
        <v>54</v>
      </c>
      <c r="F13" s="49">
        <f t="shared" si="5"/>
        <v>364</v>
      </c>
      <c r="G13" s="49">
        <f t="shared" si="5"/>
        <v>2</v>
      </c>
      <c r="H13" s="49">
        <f t="shared" si="5"/>
        <v>1</v>
      </c>
      <c r="I13" s="49">
        <f t="shared" si="5"/>
        <v>49</v>
      </c>
      <c r="J13" s="49">
        <f t="shared" si="5"/>
        <v>262</v>
      </c>
      <c r="K13" s="49">
        <f t="shared" si="5"/>
        <v>1</v>
      </c>
      <c r="L13" s="49">
        <f t="shared" si="5"/>
        <v>19</v>
      </c>
      <c r="M13" s="49">
        <f t="shared" si="5"/>
        <v>217</v>
      </c>
      <c r="N13" s="49">
        <f t="shared" si="5"/>
        <v>2</v>
      </c>
      <c r="O13" s="49">
        <f t="shared" si="5"/>
        <v>0</v>
      </c>
      <c r="P13" s="49">
        <f t="shared" si="5"/>
        <v>0</v>
      </c>
      <c r="Q13" s="49">
        <f t="shared" si="5"/>
        <v>3</v>
      </c>
      <c r="R13" s="49">
        <f t="shared" si="5"/>
        <v>2</v>
      </c>
      <c r="S13" s="49">
        <f t="shared" si="5"/>
        <v>0</v>
      </c>
      <c r="T13" s="49">
        <f t="shared" si="5"/>
        <v>0</v>
      </c>
      <c r="U13" s="49">
        <f t="shared" si="5"/>
        <v>1</v>
      </c>
      <c r="V13" s="49">
        <f t="shared" si="5"/>
        <v>10</v>
      </c>
      <c r="W13" s="49">
        <f t="shared" si="5"/>
        <v>1</v>
      </c>
      <c r="X13" s="57">
        <f>IFERROR(ROUND(D13/E13,3),0)</f>
        <v>0.63</v>
      </c>
      <c r="Y13" s="59">
        <f>IFERROR(ROUND(J13/I13,2),0)</f>
        <v>5.35</v>
      </c>
      <c r="Z13" s="59">
        <f>IFERROR(ROUND(M13/L13,2),0)</f>
        <v>11.42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Buccaneers</v>
      </c>
      <c r="D15" s="50">
        <f>IFERROR(INDEX('Weekly Stats_NEW'!C:C,MATCH($C15,'Weekly Stats_NEW'!$A:$A,0)),"")</f>
        <v>0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463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Nick Sirianni</v>
      </c>
      <c r="D17" s="50">
        <f>IFERROR(INDEX('Weekly Stats_NEW'!BS:BS,MATCH(C17,'Weekly Stats_NEW'!AB:AB,0))-INDEX('Weekly Stats_NEW'!BT:BT,MATCH(C17,'Weekly Stats_NEW'!AB:AB,0)),"")</f>
        <v>-1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3</v>
      </c>
      <c r="I20" s="7">
        <f t="shared" si="6"/>
        <v>0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1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-2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-3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1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2</v>
      </c>
      <c r="K25" s="7">
        <f t="shared" si="9"/>
        <v>6</v>
      </c>
      <c r="L25" s="7">
        <f t="shared" si="9"/>
        <v>0</v>
      </c>
      <c r="M25" s="7">
        <f t="shared" si="9"/>
        <v>0</v>
      </c>
      <c r="N25" s="7">
        <f t="shared" si="9"/>
        <v>4</v>
      </c>
      <c r="O25" s="7">
        <f t="shared" si="9"/>
        <v>0</v>
      </c>
      <c r="P25" s="7">
        <f t="shared" si="9"/>
        <v>0</v>
      </c>
      <c r="Q25" s="7">
        <f t="shared" si="9"/>
        <v>5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3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45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Baker Mayfield</v>
      </c>
      <c r="D29">
        <f>IFERROR(INDEX('Weekly Stats_NEW'!C:C,MATCH(INDEX(data!$N:$N,MATCH($C29,data!$M:$M,0)),'Weekly Stats_NEW'!$B:$B,0)),"")</f>
        <v>12</v>
      </c>
      <c r="E29">
        <f>IFERROR(INDEX('Weekly Stats_NEW'!D:D,MATCH(INDEX(data!$N:$N,MATCH($C29,data!$M:$M,0)),'Weekly Stats_NEW'!$B:$B,0)),"")</f>
        <v>19</v>
      </c>
      <c r="F29">
        <f>IFERROR(INDEX('Weekly Stats_NEW'!E:E,MATCH(INDEX(data!$N:$N,MATCH($C29,data!$M:$M,0)),'Weekly Stats_NEW'!$B:$B,0)),"")</f>
        <v>185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5</v>
      </c>
      <c r="J29">
        <f>IFERROR(INDEX('Weekly Stats_NEW'!I:I,MATCH(INDEX(data!$N:$N,MATCH($C29,data!$M:$M,0)),'Weekly Stats_NEW'!$B:$B,0)),"")</f>
        <v>34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0.63200000000000001</v>
      </c>
      <c r="Y29" s="58">
        <f>IFERROR(ROUND(J29/I29,2),"")</f>
        <v>6.8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Kyler Murray</v>
      </c>
      <c r="D30">
        <f>IFERROR(INDEX('Weekly Stats_NEW'!C:C,MATCH(INDEX(data!$N:$N,MATCH($C30,data!$M:$M,0)),'Weekly Stats_NEW'!$B:$B,0)),"")</f>
        <v>17</v>
      </c>
      <c r="E30">
        <f>IFERROR(INDEX('Weekly Stats_NEW'!D:D,MATCH(INDEX(data!$N:$N,MATCH($C30,data!$M:$M,0)),'Weekly Stats_NEW'!$B:$B,0)),"")</f>
        <v>21</v>
      </c>
      <c r="F30">
        <f>IFERROR(INDEX('Weekly Stats_NEW'!E:E,MATCH(INDEX(data!$N:$N,MATCH($C30,data!$M:$M,0)),'Weekly Stats_NEW'!$B:$B,0)),"")</f>
        <v>266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59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0.81</v>
      </c>
      <c r="Y30" s="58">
        <f t="shared" ref="Y30:Y37" si="12">IFERROR(ROUND(J30/I30,2),"")</f>
        <v>11.8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D'Andre Swift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14</v>
      </c>
      <c r="J31">
        <f>IFERROR(INDEX('Weekly Stats_NEW'!I:I,MATCH(INDEX(data!$N:$N,MATCH($C31,data!$M:$M,0)),'Weekly Stats_NEW'!$B:$B,0)),"")</f>
        <v>18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24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1.29</v>
      </c>
      <c r="Z31" s="58">
        <f t="shared" si="13"/>
        <v>6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Isiah Pacheco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19</v>
      </c>
      <c r="J32">
        <f>IFERROR(INDEX('Weekly Stats_NEW'!I:I,MATCH(INDEX(data!$N:$N,MATCH($C32,data!$M:$M,0)),'Weekly Stats_NEW'!$B:$B,0)),"")</f>
        <v>90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21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4.74</v>
      </c>
      <c r="Z32" s="58">
        <f t="shared" si="13"/>
        <v>4.2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De'Von Achane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22</v>
      </c>
      <c r="J33">
        <f>IFERROR(INDEX('Weekly Stats_NEW'!I:I,MATCH(INDEX(data!$N:$N,MATCH($C33,data!$M:$M,0)),'Weekly Stats_NEW'!$B:$B,0)),"")</f>
        <v>96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7</v>
      </c>
      <c r="M33">
        <f>IFERROR(INDEX('Weekly Stats_NEW'!L:L,MATCH(INDEX(data!$N:$N,MATCH($C33,data!$M:$M,0)),'Weekly Stats_NEW'!$B:$B,0)),"")</f>
        <v>69</v>
      </c>
      <c r="N33">
        <f>IFERROR(INDEX('Weekly Stats_NEW'!M:M,MATCH(INDEX(data!$N:$N,MATCH($C33,data!$M:$M,0)),'Weekly Stats_NEW'!$B:$B,0)),"")</f>
        <v>1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4.3600000000000003</v>
      </c>
      <c r="Z33" s="58">
        <f t="shared" si="13"/>
        <v>9.86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Malik Nabers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10</v>
      </c>
      <c r="M34">
        <f>IFERROR(INDEX('Weekly Stats_NEW'!L:L,MATCH(INDEX(data!$N:$N,MATCH($C34,data!$M:$M,0)),'Weekly Stats_NEW'!$B:$B,0)),"")</f>
        <v>127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12.7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Jaylen Waddle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4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41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4</v>
      </c>
      <c r="Z35" s="58">
        <f t="shared" si="13"/>
        <v>10.25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Xavier Worthy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5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17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5</v>
      </c>
      <c r="Z36" s="58">
        <f t="shared" si="13"/>
        <v>8.5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Brandon Aubrey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4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2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1</v>
      </c>
      <c r="V37">
        <f t="shared" si="10"/>
        <v>13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29</v>
      </c>
      <c r="E38" s="49">
        <f t="shared" ref="E38:W38" si="15">SUM(E29:E37)</f>
        <v>40</v>
      </c>
      <c r="F38" s="49">
        <f t="shared" si="15"/>
        <v>451</v>
      </c>
      <c r="G38" s="49">
        <f t="shared" si="15"/>
        <v>4</v>
      </c>
      <c r="H38" s="49">
        <f t="shared" si="15"/>
        <v>1</v>
      </c>
      <c r="I38" s="49">
        <f t="shared" si="15"/>
        <v>67</v>
      </c>
      <c r="J38" s="49">
        <f t="shared" si="15"/>
        <v>306</v>
      </c>
      <c r="K38" s="49">
        <f t="shared" si="15"/>
        <v>1</v>
      </c>
      <c r="L38" s="49">
        <f t="shared" si="15"/>
        <v>32</v>
      </c>
      <c r="M38" s="49">
        <f t="shared" si="15"/>
        <v>299</v>
      </c>
      <c r="N38" s="49">
        <f t="shared" si="15"/>
        <v>2</v>
      </c>
      <c r="O38" s="49">
        <f t="shared" si="15"/>
        <v>0</v>
      </c>
      <c r="P38" s="49">
        <f t="shared" si="15"/>
        <v>0</v>
      </c>
      <c r="Q38" s="49">
        <f t="shared" si="15"/>
        <v>4</v>
      </c>
      <c r="R38" s="49">
        <f t="shared" si="15"/>
        <v>1</v>
      </c>
      <c r="S38" s="49">
        <f t="shared" si="15"/>
        <v>2</v>
      </c>
      <c r="T38" s="49">
        <f t="shared" si="15"/>
        <v>1</v>
      </c>
      <c r="U38" s="49">
        <f t="shared" si="15"/>
        <v>1</v>
      </c>
      <c r="V38" s="49">
        <f t="shared" si="15"/>
        <v>13</v>
      </c>
      <c r="W38" s="49">
        <f t="shared" si="15"/>
        <v>0</v>
      </c>
      <c r="X38" s="57">
        <f>IFERROR(ROUND(D38/E38,3),0)</f>
        <v>0.72499999999999998</v>
      </c>
      <c r="Y38" s="59">
        <f>IFERROR(ROUND(J38/I38,2),0)</f>
        <v>4.57</v>
      </c>
      <c r="Z38" s="59">
        <f>IFERROR(ROUND(M38/L38,2),0)</f>
        <v>9.34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Chargers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159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Mike McDaniel</v>
      </c>
      <c r="D42" s="50">
        <f>IFERROR(INDEX('Weekly Stats_NEW'!BS:BS,MATCH(C42,'Weekly Stats_NEW'!AB:AB,0))-INDEX('Weekly Stats_NEW'!BT:BT,MATCH(C42,'Weekly Stats_NEW'!AB:AB,0)),"")</f>
        <v>-21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7</v>
      </c>
      <c r="B46" s="19" t="str">
        <f>IFERROR(INDEX(data!I:I,MATCH(A46,data!H:H,0)),"")</f>
        <v>Sekundeez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Lamar Jackson</v>
      </c>
      <c r="D48">
        <f>IFERROR(INDEX('Weekly Stats_NEW'!C:C,MATCH(INDEX(data!$N:$N,MATCH($C48,data!$M:$M,0)),'Weekly Stats_NEW'!$B:$B,0)),"")</f>
        <v>21</v>
      </c>
      <c r="E48">
        <f>IFERROR(INDEX('Weekly Stats_NEW'!D:D,MATCH(INDEX(data!$N:$N,MATCH($C48,data!$M:$M,0)),'Weekly Stats_NEW'!$B:$B,0)),"")</f>
        <v>34</v>
      </c>
      <c r="F48">
        <f>IFERROR(INDEX('Weekly Stats_NEW'!E:E,MATCH(INDEX(data!$N:$N,MATCH($C48,data!$M:$M,0)),'Weekly Stats_NEW'!$B:$B,0)),"")</f>
        <v>247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5</v>
      </c>
      <c r="J48">
        <f>IFERROR(INDEX('Weekly Stats_NEW'!I:I,MATCH(INDEX(data!$N:$N,MATCH($C48,data!$M:$M,0)),'Weekly Stats_NEW'!$B:$B,0)),"")</f>
        <v>45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0.61799999999999999</v>
      </c>
      <c r="Y48" s="58">
        <f>IFERROR(ROUND(J48/I48,2),"")</f>
        <v>9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Justin Fields</v>
      </c>
      <c r="D49">
        <f>IFERROR(INDEX('Weekly Stats_NEW'!C:C,MATCH(INDEX(data!$N:$N,MATCH($C49,data!$M:$M,0)),'Weekly Stats_NEW'!$B:$B,0)),"")</f>
        <v>13</v>
      </c>
      <c r="E49">
        <f>IFERROR(INDEX('Weekly Stats_NEW'!D:D,MATCH(INDEX(data!$N:$N,MATCH($C49,data!$M:$M,0)),'Weekly Stats_NEW'!$B:$B,0)),"")</f>
        <v>20</v>
      </c>
      <c r="F49">
        <f>IFERROR(INDEX('Weekly Stats_NEW'!E:E,MATCH(INDEX(data!$N:$N,MATCH($C49,data!$M:$M,0)),'Weekly Stats_NEW'!$B:$B,0)),"")</f>
        <v>117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8</v>
      </c>
      <c r="J49">
        <f>IFERROR(INDEX('Weekly Stats_NEW'!I:I,MATCH(INDEX(data!$N:$N,MATCH($C49,data!$M:$M,0)),'Weekly Stats_NEW'!$B:$B,0)),"")</f>
        <v>27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0.65</v>
      </c>
      <c r="Y49" s="58">
        <f t="shared" ref="Y49:Y56" si="18">IFERROR(ROUND(J49/I49,2),"")</f>
        <v>3.38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Jahmyr Gibbs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13</v>
      </c>
      <c r="J50">
        <f>IFERROR(INDEX('Weekly Stats_NEW'!I:I,MATCH(INDEX(data!$N:$N,MATCH($C50,data!$M:$M,0)),'Weekly Stats_NEW'!$B:$B,0)),"")</f>
        <v>84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7</v>
      </c>
      <c r="M50">
        <f>IFERROR(INDEX('Weekly Stats_NEW'!L:L,MATCH(INDEX(data!$N:$N,MATCH($C50,data!$M:$M,0)),'Weekly Stats_NEW'!$B:$B,0)),"")</f>
        <v>22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6.46</v>
      </c>
      <c r="Z50" s="58">
        <f t="shared" si="19"/>
        <v>3.14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Jaleel McLaughlin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3</v>
      </c>
      <c r="J51">
        <f>IFERROR(INDEX('Weekly Stats_NEW'!I:I,MATCH(INDEX(data!$N:$N,MATCH($C51,data!$M:$M,0)),'Weekly Stats_NEW'!$B:$B,0)),"")</f>
        <v>6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0</v>
      </c>
      <c r="M51">
        <f>IFERROR(INDEX('Weekly Stats_NEW'!L:L,MATCH(INDEX(data!$N:$N,MATCH($C51,data!$M:$M,0)),'Weekly Stats_NEW'!$B:$B,0)),"")</f>
        <v>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2</v>
      </c>
      <c r="Z51" s="58" t="str">
        <f t="shared" si="19"/>
        <v/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Jordan Mason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20</v>
      </c>
      <c r="J52">
        <f>IFERROR(INDEX('Weekly Stats_NEW'!I:I,MATCH(INDEX(data!$N:$N,MATCH($C52,data!$M:$M,0)),'Weekly Stats_NEW'!$B:$B,0)),"")</f>
        <v>100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4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5</v>
      </c>
      <c r="Z52" s="58">
        <f t="shared" si="19"/>
        <v>4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CeeDee Lamb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90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22.5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Rashee Rice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75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15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Ladd McConkey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2</v>
      </c>
      <c r="M55">
        <f>IFERROR(INDEX('Weekly Stats_NEW'!L:L,MATCH(INDEX(data!$N:$N,MATCH($C55,data!$M:$M,0)),'Weekly Stats_NEW'!$B:$B,0)),"")</f>
        <v>26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13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Younghoe Koo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3</v>
      </c>
      <c r="R56">
        <f>IFERROR(INDEX('Weekly Stats_NEW'!Q:Q,MATCH(INDEX(data!$N:$N,MATCH($C56,data!$M:$M,0)),'Weekly Stats_NEW'!$B:$B,0)),"")</f>
        <v>2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1</v>
      </c>
      <c r="V56">
        <f t="shared" si="16"/>
        <v>10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34</v>
      </c>
      <c r="E57" s="49">
        <f t="shared" ref="E57:W57" si="21">SUM(E48:E56)</f>
        <v>54</v>
      </c>
      <c r="F57" s="49">
        <f t="shared" si="21"/>
        <v>364</v>
      </c>
      <c r="G57" s="49">
        <f t="shared" si="21"/>
        <v>2</v>
      </c>
      <c r="H57" s="49">
        <f t="shared" si="21"/>
        <v>1</v>
      </c>
      <c r="I57" s="49">
        <f t="shared" si="21"/>
        <v>49</v>
      </c>
      <c r="J57" s="49">
        <f t="shared" si="21"/>
        <v>262</v>
      </c>
      <c r="K57" s="49">
        <f t="shared" si="21"/>
        <v>1</v>
      </c>
      <c r="L57" s="49">
        <f t="shared" si="21"/>
        <v>19</v>
      </c>
      <c r="M57" s="49">
        <f t="shared" si="21"/>
        <v>217</v>
      </c>
      <c r="N57" s="49">
        <f t="shared" si="21"/>
        <v>2</v>
      </c>
      <c r="O57" s="49">
        <f t="shared" si="21"/>
        <v>0</v>
      </c>
      <c r="P57" s="49">
        <f t="shared" si="21"/>
        <v>0</v>
      </c>
      <c r="Q57" s="49">
        <f t="shared" si="21"/>
        <v>3</v>
      </c>
      <c r="R57" s="49">
        <f t="shared" si="21"/>
        <v>2</v>
      </c>
      <c r="S57" s="49">
        <f t="shared" si="21"/>
        <v>0</v>
      </c>
      <c r="T57" s="49">
        <f t="shared" si="21"/>
        <v>0</v>
      </c>
      <c r="U57" s="49">
        <f t="shared" si="21"/>
        <v>1</v>
      </c>
      <c r="V57" s="49">
        <f t="shared" si="21"/>
        <v>10</v>
      </c>
      <c r="W57" s="49">
        <f t="shared" si="21"/>
        <v>1</v>
      </c>
      <c r="X57" s="57">
        <f>IFERROR(ROUND(D57/E57,3),0)</f>
        <v>0.63</v>
      </c>
      <c r="Y57" s="59">
        <f>IFERROR(ROUND(J57/I57,2),0)</f>
        <v>5.35</v>
      </c>
      <c r="Z57" s="59">
        <f>IFERROR(ROUND(M57/L57,2),0)</f>
        <v>11.42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Buccaneers</v>
      </c>
      <c r="D59" s="50">
        <f>IFERROR(INDEX('Weekly Stats_NEW'!C:C,MATCH($C59,'Weekly Stats_NEW'!$A:$A,0)),"")</f>
        <v>0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2</v>
      </c>
      <c r="G59" s="50">
        <f>IFERROR(INDEX('Weekly Stats_NEW'!F:F,MATCH($C59,'Weekly Stats_NEW'!$A:$A,0)),"")</f>
        <v>463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16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Nick Sirianni</v>
      </c>
      <c r="D61" s="50">
        <f>IFERROR(INDEX('Weekly Stats_NEW'!BS:BS,MATCH(C61,'Weekly Stats_NEW'!AB:AB,0))-INDEX('Weekly Stats_NEW'!BT:BT,MATCH(C61,'Weekly Stats_NEW'!AB:AB,0)),"")</f>
        <v>-1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3</v>
      </c>
      <c r="I64" s="7">
        <f t="shared" si="22"/>
        <v>0</v>
      </c>
      <c r="J64" s="7">
        <f>SUM(J65:J66)</f>
        <v>2</v>
      </c>
      <c r="K64" s="7">
        <f t="shared" si="22"/>
        <v>0</v>
      </c>
      <c r="L64" s="7">
        <f t="shared" si="22"/>
        <v>6</v>
      </c>
      <c r="M64" s="7">
        <f t="shared" si="22"/>
        <v>2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1</v>
      </c>
      <c r="S64" s="7">
        <f t="shared" si="22"/>
        <v>1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-3</v>
      </c>
      <c r="X64" s="7">
        <f t="shared" si="22"/>
        <v>-3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11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11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6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1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6</v>
      </c>
      <c r="J67">
        <f>IFERROR(IF(Y82&gt;Y57,3,0),0)</f>
        <v>3</v>
      </c>
      <c r="K67">
        <f>IF(M82&gt;M57,6,0)</f>
        <v>6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0</v>
      </c>
      <c r="S67">
        <f>IF(R82&gt;R57,1,0)</f>
        <v>0</v>
      </c>
      <c r="T67">
        <f>IF(S82&gt;S57,2,0)</f>
        <v>2</v>
      </c>
      <c r="U67">
        <f>IF(T82&gt;T57,3,0)</f>
        <v>0</v>
      </c>
      <c r="V67">
        <f>IF(I84&lt;=I59,0,-6)</f>
        <v>-6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6</v>
      </c>
      <c r="F69" s="7">
        <f t="shared" si="23"/>
        <v>0</v>
      </c>
      <c r="G69" s="7">
        <f t="shared" si="23"/>
        <v>0</v>
      </c>
      <c r="H69" s="7">
        <f t="shared" si="23"/>
        <v>9</v>
      </c>
      <c r="I69" s="7">
        <f t="shared" si="23"/>
        <v>6</v>
      </c>
      <c r="J69" s="7">
        <f t="shared" si="23"/>
        <v>5</v>
      </c>
      <c r="K69" s="7">
        <f t="shared" si="23"/>
        <v>6</v>
      </c>
      <c r="L69" s="7">
        <f t="shared" si="23"/>
        <v>0</v>
      </c>
      <c r="M69" s="7">
        <f t="shared" si="23"/>
        <v>0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3</v>
      </c>
      <c r="R69" s="7">
        <f t="shared" si="23"/>
        <v>0</v>
      </c>
      <c r="S69" s="7">
        <f t="shared" si="23"/>
        <v>0</v>
      </c>
      <c r="T69" s="7">
        <f t="shared" si="23"/>
        <v>2</v>
      </c>
      <c r="U69" s="7">
        <f t="shared" si="23"/>
        <v>0</v>
      </c>
      <c r="V69" s="7">
        <f t="shared" si="23"/>
        <v>-6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31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31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9</v>
      </c>
      <c r="B71" s="19" t="str">
        <f>IFERROR(INDEX(data!I:I,MATCH(A71,data!H:H,0)),"")</f>
        <v>Tucker Carlson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Trevor Lawrence</v>
      </c>
      <c r="D73">
        <f>IFERROR(INDEX('Weekly Stats_NEW'!C:C,MATCH(INDEX(data!$N:$N,MATCH($C73,data!$M:$M,0)),'Weekly Stats_NEW'!$B:$B,0)),"")</f>
        <v>14</v>
      </c>
      <c r="E73">
        <f>IFERROR(INDEX('Weekly Stats_NEW'!D:D,MATCH(INDEX(data!$N:$N,MATCH($C73,data!$M:$M,0)),'Weekly Stats_NEW'!$B:$B,0)),"")</f>
        <v>30</v>
      </c>
      <c r="F73">
        <f>IFERROR(INDEX('Weekly Stats_NEW'!E:E,MATCH(INDEX(data!$N:$N,MATCH($C73,data!$M:$M,0)),'Weekly Stats_NEW'!$B:$B,0)),"")</f>
        <v>220</v>
      </c>
      <c r="G73">
        <f>IFERROR(INDEX('Weekly Stats_NEW'!F:F,MATCH(INDEX(data!$N:$N,MATCH($C73,data!$M:$M,0)),'Weekly Stats_NEW'!$B:$B,0)),"")</f>
        <v>0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2</v>
      </c>
      <c r="J73">
        <f>IFERROR(INDEX('Weekly Stats_NEW'!I:I,MATCH(INDEX(data!$N:$N,MATCH($C73,data!$M:$M,0)),'Weekly Stats_NEW'!$B:$B,0)),"")</f>
        <v>45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0.46700000000000003</v>
      </c>
      <c r="Y73" s="58">
        <f>IFERROR(ROUND(J73/I73,2),"")</f>
        <v>22.5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Sam Darnold</v>
      </c>
      <c r="D74">
        <f>IFERROR(INDEX('Weekly Stats_NEW'!C:C,MATCH(INDEX(data!$N:$N,MATCH($C74,data!$M:$M,0)),'Weekly Stats_NEW'!$B:$B,0)),"")</f>
        <v>17</v>
      </c>
      <c r="E74">
        <f>IFERROR(INDEX('Weekly Stats_NEW'!D:D,MATCH(INDEX(data!$N:$N,MATCH($C74,data!$M:$M,0)),'Weekly Stats_NEW'!$B:$B,0)),"")</f>
        <v>26</v>
      </c>
      <c r="F74">
        <f>IFERROR(INDEX('Weekly Stats_NEW'!E:E,MATCH(INDEX(data!$N:$N,MATCH($C74,data!$M:$M,0)),'Weekly Stats_NEW'!$B:$B,0)),"")</f>
        <v>268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32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0.65400000000000003</v>
      </c>
      <c r="Y74" s="58">
        <f t="shared" ref="Y74:Y81" si="26">IFERROR(ROUND(J74/I74,2),"")</f>
        <v>6.4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Kyren Williams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12</v>
      </c>
      <c r="J75">
        <f>IFERROR(INDEX('Weekly Stats_NEW'!I:I,MATCH(INDEX(data!$N:$N,MATCH($C75,data!$M:$M,0)),'Weekly Stats_NEW'!$B:$B,0)),"")</f>
        <v>25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4</v>
      </c>
      <c r="M75">
        <f>IFERROR(INDEX('Weekly Stats_NEW'!L:L,MATCH(INDEX(data!$N:$N,MATCH($C75,data!$M:$M,0)),'Weekly Stats_NEW'!$B:$B,0)),"")</f>
        <v>27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2.08</v>
      </c>
      <c r="Z75" s="58">
        <f t="shared" si="27"/>
        <v>6.75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James Cook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11</v>
      </c>
      <c r="J76">
        <f>IFERROR(INDEX('Weekly Stats_NEW'!I:I,MATCH(INDEX(data!$N:$N,MATCH($C76,data!$M:$M,0)),'Weekly Stats_NEW'!$B:$B,0)),"")</f>
        <v>78</v>
      </c>
      <c r="K76">
        <f>IFERROR(INDEX('Weekly Stats_NEW'!J:J,MATCH(INDEX(data!$N:$N,MATCH($C76,data!$M:$M,0)),'Weekly Stats_NEW'!$B:$B,0)),"")</f>
        <v>2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17</v>
      </c>
      <c r="N76">
        <f>IFERROR(INDEX('Weekly Stats_NEW'!M:M,MATCH(INDEX(data!$N:$N,MATCH($C76,data!$M:$M,0)),'Weekly Stats_NEW'!$B:$B,0)),"")</f>
        <v>1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7.09</v>
      </c>
      <c r="Z76" s="58">
        <f t="shared" si="27"/>
        <v>17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Brian Robinson Jr.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17</v>
      </c>
      <c r="J77">
        <f>IFERROR(INDEX('Weekly Stats_NEW'!I:I,MATCH(INDEX(data!$N:$N,MATCH($C77,data!$M:$M,0)),'Weekly Stats_NEW'!$B:$B,0)),"")</f>
        <v>133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3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7.82</v>
      </c>
      <c r="Z77" s="58">
        <f t="shared" si="27"/>
        <v>3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Amon-Ra St. Brown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11</v>
      </c>
      <c r="M78">
        <f>IFERROR(INDEX('Weekly Stats_NEW'!L:L,MATCH(INDEX(data!$N:$N,MATCH($C78,data!$M:$M,0)),'Weekly Stats_NEW'!$B:$B,0)),"")</f>
        <v>119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10.82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Deebo Samuel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2</v>
      </c>
      <c r="J79">
        <f>IFERROR(INDEX('Weekly Stats_NEW'!I:I,MATCH(INDEX(data!$N:$N,MATCH($C79,data!$M:$M,0)),'Weekly Stats_NEW'!$B:$B,0)),"")</f>
        <v>-10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8</v>
      </c>
      <c r="M79">
        <f>IFERROR(INDEX('Weekly Stats_NEW'!L:L,MATCH(INDEX(data!$N:$N,MATCH($C79,data!$M:$M,0)),'Weekly Stats_NEW'!$B:$B,0)),"")</f>
        <v>110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>
        <f t="shared" si="26"/>
        <v>-5</v>
      </c>
      <c r="Z79" s="58">
        <f t="shared" si="27"/>
        <v>13.75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Amari Cooper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11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3.67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Justin Tucker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3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2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2</v>
      </c>
      <c r="V81">
        <f t="shared" si="24"/>
        <v>11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31</v>
      </c>
      <c r="E82" s="49">
        <f t="shared" ref="E82:W82" si="29">SUM(E73:E81)</f>
        <v>56</v>
      </c>
      <c r="F82" s="49">
        <f t="shared" si="29"/>
        <v>488</v>
      </c>
      <c r="G82" s="49">
        <f t="shared" si="29"/>
        <v>2</v>
      </c>
      <c r="H82" s="49">
        <f t="shared" si="29"/>
        <v>1</v>
      </c>
      <c r="I82" s="49">
        <f t="shared" si="29"/>
        <v>49</v>
      </c>
      <c r="J82" s="49">
        <f t="shared" si="29"/>
        <v>303</v>
      </c>
      <c r="K82" s="49">
        <f t="shared" si="29"/>
        <v>3</v>
      </c>
      <c r="L82" s="49">
        <f t="shared" si="29"/>
        <v>28</v>
      </c>
      <c r="M82" s="49">
        <f t="shared" si="29"/>
        <v>287</v>
      </c>
      <c r="N82" s="49">
        <f t="shared" si="29"/>
        <v>1</v>
      </c>
      <c r="O82" s="49">
        <f t="shared" si="29"/>
        <v>0</v>
      </c>
      <c r="P82" s="49">
        <f t="shared" si="29"/>
        <v>0</v>
      </c>
      <c r="Q82" s="49">
        <f t="shared" si="29"/>
        <v>3</v>
      </c>
      <c r="R82" s="49">
        <f t="shared" si="29"/>
        <v>1</v>
      </c>
      <c r="S82" s="49">
        <f t="shared" si="29"/>
        <v>2</v>
      </c>
      <c r="T82" s="49">
        <f t="shared" si="29"/>
        <v>0</v>
      </c>
      <c r="U82" s="49">
        <f t="shared" si="29"/>
        <v>2</v>
      </c>
      <c r="V82" s="49">
        <f t="shared" si="29"/>
        <v>11</v>
      </c>
      <c r="W82" s="49">
        <f t="shared" si="29"/>
        <v>0</v>
      </c>
      <c r="X82" s="57">
        <f>IFERROR(ROUND(D82/E82,3),0)</f>
        <v>0.55400000000000005</v>
      </c>
      <c r="Y82" s="59">
        <f>IFERROR(ROUND(J82/I82,2),0)</f>
        <v>6.18</v>
      </c>
      <c r="Z82" s="59">
        <f>IFERROR(ROUND(M82/L82,2),0)</f>
        <v>10.25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Giants</v>
      </c>
      <c r="D84" s="50">
        <f>IFERROR(INDEX('Weekly Stats_NEW'!C:C,MATCH($C84,'Weekly Stats_NEW'!$A:$A,0)),"")</f>
        <v>5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425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21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Sean Payton</v>
      </c>
      <c r="D86" s="50">
        <f>IFERROR(INDEX('Weekly Stats_NEW'!BS:BS,MATCH(C86,'Weekly Stats_NEW'!AB:AB,0))-INDEX('Weekly Stats_NEW'!BT:BT,MATCH(C86,'Weekly Stats_NEW'!AB:AB,0)),"")</f>
        <v>-7</v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Jalen Hurts</v>
      </c>
      <c r="D4">
        <f>IFERROR(INDEX('Weekly Stats_NEW'!C:C,MATCH(INDEX(data!$N:$N,MATCH($C4,data!$M:$M,0)),'Weekly Stats_NEW'!$B:$B,0)),"")</f>
        <v>23</v>
      </c>
      <c r="E4">
        <f>IFERROR(INDEX('Weekly Stats_NEW'!D:D,MATCH(INDEX(data!$N:$N,MATCH($C4,data!$M:$M,0)),'Weekly Stats_NEW'!$B:$B,0)),"")</f>
        <v>30</v>
      </c>
      <c r="F4">
        <f>IFERROR(INDEX('Weekly Stats_NEW'!E:E,MATCH(INDEX(data!$N:$N,MATCH($C4,data!$M:$M,0)),'Weekly Stats_NEW'!$B:$B,0)),"")</f>
        <v>183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13</v>
      </c>
      <c r="J4">
        <f>IFERROR(INDEX('Weekly Stats_NEW'!I:I,MATCH(INDEX(data!$N:$N,MATCH($C4,data!$M:$M,0)),'Weekly Stats_NEW'!$B:$B,0)),"")</f>
        <v>85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0.76700000000000002</v>
      </c>
      <c r="Y4" s="58">
        <f>IFERROR(ROUND(J4/I4,2),"")</f>
        <v>6.54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Malik Willis</v>
      </c>
      <c r="D5">
        <f>IFERROR(INDEX('Weekly Stats_NEW'!C:C,MATCH(INDEX(data!$N:$N,MATCH($C5,data!$M:$M,0)),'Weekly Stats_NEW'!$B:$B,0)),"")</f>
        <v>12</v>
      </c>
      <c r="E5">
        <f>IFERROR(INDEX('Weekly Stats_NEW'!D:D,MATCH(INDEX(data!$N:$N,MATCH($C5,data!$M:$M,0)),'Weekly Stats_NEW'!$B:$B,0)),"")</f>
        <v>14</v>
      </c>
      <c r="F5">
        <f>IFERROR(INDEX('Weekly Stats_NEW'!E:E,MATCH(INDEX(data!$N:$N,MATCH($C5,data!$M:$M,0)),'Weekly Stats_NEW'!$B:$B,0)),"")</f>
        <v>122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6</v>
      </c>
      <c r="J5">
        <f>IFERROR(INDEX('Weekly Stats_NEW'!I:I,MATCH(INDEX(data!$N:$N,MATCH($C5,data!$M:$M,0)),'Weekly Stats_NEW'!$B:$B,0)),"")</f>
        <v>41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0.85699999999999998</v>
      </c>
      <c r="Y5" s="58">
        <f t="shared" ref="Y5:Y12" si="2">IFERROR(ROUND(J5/I5,2),"")</f>
        <v>6.83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Derrick Henry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18</v>
      </c>
      <c r="J6">
        <f>IFERROR(INDEX('Weekly Stats_NEW'!I:I,MATCH(INDEX(data!$N:$N,MATCH($C6,data!$M:$M,0)),'Weekly Stats_NEW'!$B:$B,0)),"")</f>
        <v>84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12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4.67</v>
      </c>
      <c r="Z6" s="58">
        <f t="shared" si="3"/>
        <v>12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Tony Pollard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17</v>
      </c>
      <c r="J7">
        <f>IFERROR(INDEX('Weekly Stats_NEW'!I:I,MATCH(INDEX(data!$N:$N,MATCH($C7,data!$M:$M,0)),'Weekly Stats_NEW'!$B:$B,0)),"")</f>
        <v>62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40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3.65</v>
      </c>
      <c r="Z7" s="58">
        <f t="shared" si="3"/>
        <v>8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Jaylen Warren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9</v>
      </c>
      <c r="J8">
        <f>IFERROR(INDEX('Weekly Stats_NEW'!I:I,MATCH(INDEX(data!$N:$N,MATCH($C8,data!$M:$M,0)),'Weekly Stats_NEW'!$B:$B,0)),"")</f>
        <v>42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19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4.67</v>
      </c>
      <c r="Z8" s="58">
        <f t="shared" si="3"/>
        <v>9.5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DeVonta Smith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76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10.86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Travis Kelce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1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</v>
      </c>
      <c r="M10">
        <f>IFERROR(INDEX('Weekly Stats_NEW'!L:L,MATCH(INDEX(data!$N:$N,MATCH($C10,data!$M:$M,0)),'Weekly Stats_NEW'!$B:$B,0)),"")</f>
        <v>5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1</v>
      </c>
      <c r="Z10" s="58">
        <f t="shared" si="3"/>
        <v>5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Tank Dell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3</v>
      </c>
      <c r="J11">
        <f>IFERROR(INDEX('Weekly Stats_NEW'!I:I,MATCH(INDEX(data!$N:$N,MATCH($C11,data!$M:$M,0)),'Weekly Stats_NEW'!$B:$B,0)),"")</f>
        <v>16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-3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5.33</v>
      </c>
      <c r="Z11" s="58">
        <f t="shared" si="3"/>
        <v>-3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Ka'imi Fairbairn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4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3</v>
      </c>
      <c r="U12">
        <f>IFERROR(INDEX('Weekly Stats_NEW'!T:T,MATCH(INDEX(data!$N:$N,MATCH($C12,data!$M:$M,0)),'Weekly Stats_NEW'!$B:$B,0)),"")</f>
        <v>1</v>
      </c>
      <c r="V12">
        <f t="shared" si="0"/>
        <v>13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35</v>
      </c>
      <c r="E13" s="49">
        <f t="shared" ref="E13:W13" si="5">SUM(E4:E12)</f>
        <v>44</v>
      </c>
      <c r="F13" s="49">
        <f t="shared" si="5"/>
        <v>305</v>
      </c>
      <c r="G13" s="49">
        <f t="shared" si="5"/>
        <v>2</v>
      </c>
      <c r="H13" s="49">
        <f t="shared" si="5"/>
        <v>1</v>
      </c>
      <c r="I13" s="49">
        <f t="shared" si="5"/>
        <v>67</v>
      </c>
      <c r="J13" s="49">
        <f t="shared" si="5"/>
        <v>331</v>
      </c>
      <c r="K13" s="49">
        <f t="shared" si="5"/>
        <v>2</v>
      </c>
      <c r="L13" s="49">
        <f t="shared" si="5"/>
        <v>17</v>
      </c>
      <c r="M13" s="49">
        <f t="shared" si="5"/>
        <v>149</v>
      </c>
      <c r="N13" s="49">
        <f t="shared" si="5"/>
        <v>1</v>
      </c>
      <c r="O13" s="49">
        <f t="shared" si="5"/>
        <v>0</v>
      </c>
      <c r="P13" s="49">
        <f t="shared" si="5"/>
        <v>0</v>
      </c>
      <c r="Q13" s="49">
        <f t="shared" si="5"/>
        <v>4</v>
      </c>
      <c r="R13" s="49">
        <f t="shared" si="5"/>
        <v>0</v>
      </c>
      <c r="S13" s="49">
        <f t="shared" si="5"/>
        <v>1</v>
      </c>
      <c r="T13" s="49">
        <f t="shared" si="5"/>
        <v>3</v>
      </c>
      <c r="U13" s="49">
        <f t="shared" si="5"/>
        <v>1</v>
      </c>
      <c r="V13" s="49">
        <f t="shared" si="5"/>
        <v>13</v>
      </c>
      <c r="W13" s="49">
        <f t="shared" si="5"/>
        <v>0</v>
      </c>
      <c r="X13" s="57">
        <f>IFERROR(ROUND(D13/E13,3),0)</f>
        <v>0.79500000000000004</v>
      </c>
      <c r="Y13" s="59">
        <f>IFERROR(ROUND(J13/I13,2),0)</f>
        <v>4.9400000000000004</v>
      </c>
      <c r="Z13" s="59">
        <f>IFERROR(ROUND(M13/L13,2),0)</f>
        <v>8.76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Cowboys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432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44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21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5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5</v>
      </c>
      <c r="V20" s="7">
        <f t="shared" si="7"/>
        <v>-6</v>
      </c>
      <c r="W20" s="7">
        <f t="shared" si="7"/>
        <v>-5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18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18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2</v>
      </c>
      <c r="V21">
        <f>IF(I40&lt;=14,-2,0)</f>
        <v>0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3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1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2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8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6</v>
      </c>
      <c r="J25" s="7">
        <f t="shared" si="9"/>
        <v>0</v>
      </c>
      <c r="K25" s="7">
        <f t="shared" si="9"/>
        <v>6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1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Dak Prescott</v>
      </c>
      <c r="D29">
        <f>IFERROR(INDEX('Weekly Stats_NEW'!C:C,MATCH(INDEX(data!$N:$N,MATCH($C29,data!$M:$M,0)),'Weekly Stats_NEW'!$B:$B,0)),"")</f>
        <v>27</v>
      </c>
      <c r="E29">
        <f>IFERROR(INDEX('Weekly Stats_NEW'!D:D,MATCH(INDEX(data!$N:$N,MATCH($C29,data!$M:$M,0)),'Weekly Stats_NEW'!$B:$B,0)),"")</f>
        <v>39</v>
      </c>
      <c r="F29">
        <f>IFERROR(INDEX('Weekly Stats_NEW'!E:E,MATCH(INDEX(data!$N:$N,MATCH($C29,data!$M:$M,0)),'Weekly Stats_NEW'!$B:$B,0)),"")</f>
        <v>293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12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0.69199999999999995</v>
      </c>
      <c r="Y29" s="58">
        <f>IFERROR(ROUND(J29/I29,2),"")</f>
        <v>6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Geno Smith</v>
      </c>
      <c r="D30">
        <f>IFERROR(INDEX('Weekly Stats_NEW'!C:C,MATCH(INDEX(data!$N:$N,MATCH($C30,data!$M:$M,0)),'Weekly Stats_NEW'!$B:$B,0)),"")</f>
        <v>33</v>
      </c>
      <c r="E30">
        <f>IFERROR(INDEX('Weekly Stats_NEW'!D:D,MATCH(INDEX(data!$N:$N,MATCH($C30,data!$M:$M,0)),'Weekly Stats_NEW'!$B:$B,0)),"")</f>
        <v>44</v>
      </c>
      <c r="F30">
        <f>IFERROR(INDEX('Weekly Stats_NEW'!E:E,MATCH(INDEX(data!$N:$N,MATCH($C30,data!$M:$M,0)),'Weekly Stats_NEW'!$B:$B,0)),"")</f>
        <v>327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8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0.75</v>
      </c>
      <c r="Y30" s="58">
        <f t="shared" ref="Y30:Y37" si="12">IFERROR(ROUND(J30/I30,2),"")</f>
        <v>1.6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Joe Mixon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9</v>
      </c>
      <c r="J31">
        <f>IFERROR(INDEX('Weekly Stats_NEW'!I:I,MATCH(INDEX(data!$N:$N,MATCH($C31,data!$M:$M,0)),'Weekly Stats_NEW'!$B:$B,0)),"")</f>
        <v>25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25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2.78</v>
      </c>
      <c r="Z31" s="58">
        <f t="shared" si="13"/>
        <v>8.33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Alvin Kamara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20</v>
      </c>
      <c r="J32">
        <f>IFERROR(INDEX('Weekly Stats_NEW'!I:I,MATCH(INDEX(data!$N:$N,MATCH($C32,data!$M:$M,0)),'Weekly Stats_NEW'!$B:$B,0)),"")</f>
        <v>115</v>
      </c>
      <c r="K32">
        <f>IFERROR(INDEX('Weekly Stats_NEW'!J:J,MATCH(INDEX(data!$N:$N,MATCH($C32,data!$M:$M,0)),'Weekly Stats_NEW'!$B:$B,0)),"")</f>
        <v>3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65</v>
      </c>
      <c r="N32">
        <f>IFERROR(INDEX('Weekly Stats_NEW'!M:M,MATCH(INDEX(data!$N:$N,MATCH($C32,data!$M:$M,0)),'Weekly Stats_NEW'!$B:$B,0)),"")</f>
        <v>1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5.75</v>
      </c>
      <c r="Z32" s="58">
        <f t="shared" si="13"/>
        <v>32.5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Rachaad White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10</v>
      </c>
      <c r="J33">
        <f>IFERROR(INDEX('Weekly Stats_NEW'!I:I,MATCH(INDEX(data!$N:$N,MATCH($C33,data!$M:$M,0)),'Weekly Stats_NEW'!$B:$B,0)),"")</f>
        <v>18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5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1.8</v>
      </c>
      <c r="Z33" s="58">
        <f t="shared" si="13"/>
        <v>5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Tyreek Hill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12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3</v>
      </c>
      <c r="M34">
        <f>IFERROR(INDEX('Weekly Stats_NEW'!L:L,MATCH(INDEX(data!$N:$N,MATCH($C34,data!$M:$M,0)),'Weekly Stats_NEW'!$B:$B,0)),"")</f>
        <v>24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12</v>
      </c>
      <c r="Z34" s="58">
        <f t="shared" si="13"/>
        <v>8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Ja'Marr Chase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35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8.75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Chris Olave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7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81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7</v>
      </c>
      <c r="Z36" s="58">
        <f t="shared" si="13"/>
        <v>20.25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Jake Bates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10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60</v>
      </c>
      <c r="E38" s="49">
        <f t="shared" ref="E38:W38" si="15">SUM(E29:E37)</f>
        <v>83</v>
      </c>
      <c r="F38" s="49">
        <f t="shared" si="15"/>
        <v>620</v>
      </c>
      <c r="G38" s="49">
        <f t="shared" si="15"/>
        <v>2</v>
      </c>
      <c r="H38" s="49">
        <f t="shared" si="15"/>
        <v>2</v>
      </c>
      <c r="I38" s="49">
        <f t="shared" si="15"/>
        <v>48</v>
      </c>
      <c r="J38" s="49">
        <f t="shared" si="15"/>
        <v>197</v>
      </c>
      <c r="K38" s="49">
        <f t="shared" si="15"/>
        <v>3</v>
      </c>
      <c r="L38" s="49">
        <f t="shared" si="15"/>
        <v>17</v>
      </c>
      <c r="M38" s="49">
        <f t="shared" si="15"/>
        <v>235</v>
      </c>
      <c r="N38" s="49">
        <f t="shared" si="15"/>
        <v>1</v>
      </c>
      <c r="O38" s="49">
        <f t="shared" si="15"/>
        <v>0</v>
      </c>
      <c r="P38" s="49">
        <f t="shared" si="15"/>
        <v>0</v>
      </c>
      <c r="Q38" s="49">
        <f t="shared" si="15"/>
        <v>3</v>
      </c>
      <c r="R38" s="49">
        <f t="shared" si="15"/>
        <v>2</v>
      </c>
      <c r="S38" s="49">
        <f t="shared" si="15"/>
        <v>0</v>
      </c>
      <c r="T38" s="49">
        <f t="shared" si="15"/>
        <v>0</v>
      </c>
      <c r="U38" s="49">
        <f t="shared" si="15"/>
        <v>1</v>
      </c>
      <c r="V38" s="49">
        <f t="shared" si="15"/>
        <v>10</v>
      </c>
      <c r="W38" s="49">
        <f t="shared" si="15"/>
        <v>1</v>
      </c>
      <c r="X38" s="57">
        <f>IFERROR(ROUND(D38/E38,3),0)</f>
        <v>0.72299999999999998</v>
      </c>
      <c r="Y38" s="59">
        <f>IFERROR(ROUND(J38/I38,2),0)</f>
        <v>4.0999999999999996</v>
      </c>
      <c r="Z38" s="59">
        <f>IFERROR(ROUND(M38/L38,2),0)</f>
        <v>13.82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Ravens</v>
      </c>
      <c r="D40" s="50">
        <f>IFERROR(INDEX('Weekly Stats_NEW'!C:C,MATCH($C40,'Weekly Stats_NEW'!$A:$A,0)),"")</f>
        <v>5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260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Andy Reid</v>
      </c>
      <c r="D42" s="50">
        <f>IFERROR(INDEX('Weekly Stats_NEW'!BS:BS,MATCH(C42,'Weekly Stats_NEW'!AB:AB,0))-INDEX('Weekly Stats_NEW'!BT:BT,MATCH(C42,'Weekly Stats_NEW'!AB:AB,0)),"")</f>
        <v>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8</v>
      </c>
      <c r="B46" s="19" t="str">
        <f>IFERROR(INDEX(data!I:I,MATCH(A46,data!H:H,0)),"")</f>
        <v>Ass Interference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Jalen Hurts</v>
      </c>
      <c r="D48">
        <f>IFERROR(INDEX('Weekly Stats_NEW'!C:C,MATCH(INDEX(data!$N:$N,MATCH($C48,data!$M:$M,0)),'Weekly Stats_NEW'!$B:$B,0)),"")</f>
        <v>23</v>
      </c>
      <c r="E48">
        <f>IFERROR(INDEX('Weekly Stats_NEW'!D:D,MATCH(INDEX(data!$N:$N,MATCH($C48,data!$M:$M,0)),'Weekly Stats_NEW'!$B:$B,0)),"")</f>
        <v>30</v>
      </c>
      <c r="F48">
        <f>IFERROR(INDEX('Weekly Stats_NEW'!E:E,MATCH(INDEX(data!$N:$N,MATCH($C48,data!$M:$M,0)),'Weekly Stats_NEW'!$B:$B,0)),"")</f>
        <v>183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13</v>
      </c>
      <c r="J48">
        <f>IFERROR(INDEX('Weekly Stats_NEW'!I:I,MATCH(INDEX(data!$N:$N,MATCH($C48,data!$M:$M,0)),'Weekly Stats_NEW'!$B:$B,0)),"")</f>
        <v>85</v>
      </c>
      <c r="K48">
        <f>IFERROR(INDEX('Weekly Stats_NEW'!J:J,MATCH(INDEX(data!$N:$N,MATCH($C48,data!$M:$M,0)),'Weekly Stats_NEW'!$B:$B,0)),"")</f>
        <v>1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0.76700000000000002</v>
      </c>
      <c r="Y48" s="58">
        <f>IFERROR(ROUND(J48/I48,2),"")</f>
        <v>6.54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Malik Willis</v>
      </c>
      <c r="D49">
        <f>IFERROR(INDEX('Weekly Stats_NEW'!C:C,MATCH(INDEX(data!$N:$N,MATCH($C49,data!$M:$M,0)),'Weekly Stats_NEW'!$B:$B,0)),"")</f>
        <v>12</v>
      </c>
      <c r="E49">
        <f>IFERROR(INDEX('Weekly Stats_NEW'!D:D,MATCH(INDEX(data!$N:$N,MATCH($C49,data!$M:$M,0)),'Weekly Stats_NEW'!$B:$B,0)),"")</f>
        <v>14</v>
      </c>
      <c r="F49">
        <f>IFERROR(INDEX('Weekly Stats_NEW'!E:E,MATCH(INDEX(data!$N:$N,MATCH($C49,data!$M:$M,0)),'Weekly Stats_NEW'!$B:$B,0)),"")</f>
        <v>122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6</v>
      </c>
      <c r="J49">
        <f>IFERROR(INDEX('Weekly Stats_NEW'!I:I,MATCH(INDEX(data!$N:$N,MATCH($C49,data!$M:$M,0)),'Weekly Stats_NEW'!$B:$B,0)),"")</f>
        <v>41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0.85699999999999998</v>
      </c>
      <c r="Y49" s="58">
        <f t="shared" ref="Y49:Y56" si="18">IFERROR(ROUND(J49/I49,2),"")</f>
        <v>6.83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Derrick Henry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18</v>
      </c>
      <c r="J50">
        <f>IFERROR(INDEX('Weekly Stats_NEW'!I:I,MATCH(INDEX(data!$N:$N,MATCH($C50,data!$M:$M,0)),'Weekly Stats_NEW'!$B:$B,0)),"")</f>
        <v>84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12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4.67</v>
      </c>
      <c r="Z50" s="58">
        <f t="shared" si="19"/>
        <v>12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Tony Pollard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17</v>
      </c>
      <c r="J51">
        <f>IFERROR(INDEX('Weekly Stats_NEW'!I:I,MATCH(INDEX(data!$N:$N,MATCH($C51,data!$M:$M,0)),'Weekly Stats_NEW'!$B:$B,0)),"")</f>
        <v>62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5</v>
      </c>
      <c r="M51">
        <f>IFERROR(INDEX('Weekly Stats_NEW'!L:L,MATCH(INDEX(data!$N:$N,MATCH($C51,data!$M:$M,0)),'Weekly Stats_NEW'!$B:$B,0)),"")</f>
        <v>40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3.65</v>
      </c>
      <c r="Z51" s="58">
        <f t="shared" si="19"/>
        <v>8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Jaylen Warren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9</v>
      </c>
      <c r="J52">
        <f>IFERROR(INDEX('Weekly Stats_NEW'!I:I,MATCH(INDEX(data!$N:$N,MATCH($C52,data!$M:$M,0)),'Weekly Stats_NEW'!$B:$B,0)),"")</f>
        <v>42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19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4.67</v>
      </c>
      <c r="Z52" s="58">
        <f t="shared" si="19"/>
        <v>9.5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DeVonta Smith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7</v>
      </c>
      <c r="M53">
        <f>IFERROR(INDEX('Weekly Stats_NEW'!L:L,MATCH(INDEX(data!$N:$N,MATCH($C53,data!$M:$M,0)),'Weekly Stats_NEW'!$B:$B,0)),"")</f>
        <v>76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10.86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Travis Kelce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1</v>
      </c>
      <c r="J54">
        <f>IFERROR(INDEX('Weekly Stats_NEW'!I:I,MATCH(INDEX(data!$N:$N,MATCH($C54,data!$M:$M,0)),'Weekly Stats_NEW'!$B:$B,0)),"")</f>
        <v>1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1</v>
      </c>
      <c r="M54">
        <f>IFERROR(INDEX('Weekly Stats_NEW'!L:L,MATCH(INDEX(data!$N:$N,MATCH($C54,data!$M:$M,0)),'Weekly Stats_NEW'!$B:$B,0)),"")</f>
        <v>5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>
        <f t="shared" si="18"/>
        <v>1</v>
      </c>
      <c r="Z54" s="58">
        <f t="shared" si="19"/>
        <v>5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Tank Dell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3</v>
      </c>
      <c r="J55">
        <f>IFERROR(INDEX('Weekly Stats_NEW'!I:I,MATCH(INDEX(data!$N:$N,MATCH($C55,data!$M:$M,0)),'Weekly Stats_NEW'!$B:$B,0)),"")</f>
        <v>16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-3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5.33</v>
      </c>
      <c r="Z55" s="58">
        <f t="shared" si="19"/>
        <v>-3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Ka'imi Fairbairn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4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3</v>
      </c>
      <c r="U56">
        <f>IFERROR(INDEX('Weekly Stats_NEW'!T:T,MATCH(INDEX(data!$N:$N,MATCH($C56,data!$M:$M,0)),'Weekly Stats_NEW'!$B:$B,0)),"")</f>
        <v>1</v>
      </c>
      <c r="V56">
        <f t="shared" si="16"/>
        <v>13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35</v>
      </c>
      <c r="E57" s="49">
        <f t="shared" ref="E57:W57" si="21">SUM(E48:E56)</f>
        <v>44</v>
      </c>
      <c r="F57" s="49">
        <f t="shared" si="21"/>
        <v>305</v>
      </c>
      <c r="G57" s="49">
        <f t="shared" si="21"/>
        <v>2</v>
      </c>
      <c r="H57" s="49">
        <f t="shared" si="21"/>
        <v>1</v>
      </c>
      <c r="I57" s="49">
        <f t="shared" si="21"/>
        <v>67</v>
      </c>
      <c r="J57" s="49">
        <f t="shared" si="21"/>
        <v>331</v>
      </c>
      <c r="K57" s="49">
        <f t="shared" si="21"/>
        <v>2</v>
      </c>
      <c r="L57" s="49">
        <f t="shared" si="21"/>
        <v>17</v>
      </c>
      <c r="M57" s="49">
        <f t="shared" si="21"/>
        <v>149</v>
      </c>
      <c r="N57" s="49">
        <f t="shared" si="21"/>
        <v>1</v>
      </c>
      <c r="O57" s="49">
        <f t="shared" si="21"/>
        <v>0</v>
      </c>
      <c r="P57" s="49">
        <f t="shared" si="21"/>
        <v>0</v>
      </c>
      <c r="Q57" s="49">
        <f t="shared" si="21"/>
        <v>4</v>
      </c>
      <c r="R57" s="49">
        <f t="shared" si="21"/>
        <v>0</v>
      </c>
      <c r="S57" s="49">
        <f t="shared" si="21"/>
        <v>1</v>
      </c>
      <c r="T57" s="49">
        <f t="shared" si="21"/>
        <v>3</v>
      </c>
      <c r="U57" s="49">
        <f t="shared" si="21"/>
        <v>1</v>
      </c>
      <c r="V57" s="49">
        <f t="shared" si="21"/>
        <v>13</v>
      </c>
      <c r="W57" s="49">
        <f t="shared" si="21"/>
        <v>0</v>
      </c>
      <c r="X57" s="57">
        <f>IFERROR(ROUND(D57/E57,3),0)</f>
        <v>0.79500000000000004</v>
      </c>
      <c r="Y57" s="59">
        <f>IFERROR(ROUND(J57/I57,2),0)</f>
        <v>4.9400000000000004</v>
      </c>
      <c r="Z57" s="59">
        <f>IFERROR(ROUND(M57/L57,2),0)</f>
        <v>8.76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Cowboys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432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44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Sean McDermott</v>
      </c>
      <c r="D61" s="50">
        <f>IFERROR(INDEX('Weekly Stats_NEW'!BS:BS,MATCH(C61,'Weekly Stats_NEW'!AB:AB,0))-INDEX('Weekly Stats_NEW'!BT:BT,MATCH(C61,'Weekly Stats_NEW'!AB:AB,0)),"")</f>
        <v>21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2</v>
      </c>
      <c r="H64" s="7">
        <f t="shared" si="22"/>
        <v>9</v>
      </c>
      <c r="I64" s="7">
        <f t="shared" si="22"/>
        <v>0</v>
      </c>
      <c r="J64" s="7">
        <f>SUM(J65:J66)</f>
        <v>5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3</v>
      </c>
      <c r="Q64" s="7">
        <f t="shared" si="22"/>
        <v>5</v>
      </c>
      <c r="R64" s="7">
        <f t="shared" si="22"/>
        <v>0</v>
      </c>
      <c r="S64" s="7">
        <f t="shared" si="22"/>
        <v>0</v>
      </c>
      <c r="T64" s="7">
        <f t="shared" si="22"/>
        <v>2</v>
      </c>
      <c r="U64" s="7">
        <f t="shared" si="22"/>
        <v>5</v>
      </c>
      <c r="V64" s="7">
        <f t="shared" si="22"/>
        <v>-8</v>
      </c>
      <c r="W64" s="7">
        <f t="shared" si="22"/>
        <v>-3</v>
      </c>
      <c r="X64" s="7">
        <f t="shared" si="22"/>
        <v>-2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20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20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2</v>
      </c>
      <c r="R65" s="10" t="s">
        <v>28</v>
      </c>
      <c r="S65" s="10" t="s">
        <v>28</v>
      </c>
      <c r="T65" s="10" t="s">
        <v>28</v>
      </c>
      <c r="U65">
        <f>IF(T57&gt;=2,2,0)</f>
        <v>2</v>
      </c>
      <c r="V65">
        <f>IF(I84&lt;=14,-2,0)</f>
        <v>-2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0</v>
      </c>
      <c r="G66">
        <f>IF(H57&lt;H82,2,0)</f>
        <v>2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3</v>
      </c>
      <c r="Q66">
        <f>IFERROR(IF(V57&gt;V82,3,0),0)</f>
        <v>3</v>
      </c>
      <c r="R66">
        <f>IFERROR(IF(W57&gt;W82,1,0),0)</f>
        <v>0</v>
      </c>
      <c r="S66">
        <f>IF(R57&gt;R82,1,0)</f>
        <v>0</v>
      </c>
      <c r="T66">
        <f>IF(S57&gt;S82,2,0)</f>
        <v>2</v>
      </c>
      <c r="U66">
        <f>IF(T57&gt;T82,3,0)</f>
        <v>3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6</v>
      </c>
      <c r="G67">
        <f>IF(H82&lt;H57,2,0)</f>
        <v>0</v>
      </c>
      <c r="H67">
        <f>IF(J82&gt;J57,6,0)</f>
        <v>0</v>
      </c>
      <c r="I67">
        <f>IF(K82&gt;K57,6,0)</f>
        <v>6</v>
      </c>
      <c r="J67">
        <f>IFERROR(IF(Y82&gt;Y57,3,0),0)</f>
        <v>0</v>
      </c>
      <c r="K67">
        <f>IF(M82&gt;M57,6,0)</f>
        <v>6</v>
      </c>
      <c r="L67">
        <f>IF(N82&gt;N57,6,0)</f>
        <v>0</v>
      </c>
      <c r="M67">
        <f>IFERROR(IF(Z82&gt;Z57,2,0),0)</f>
        <v>2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1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6</v>
      </c>
      <c r="F69" s="7">
        <f t="shared" si="23"/>
        <v>6</v>
      </c>
      <c r="G69" s="7">
        <f t="shared" si="23"/>
        <v>0</v>
      </c>
      <c r="H69" s="7">
        <f t="shared" si="23"/>
        <v>3</v>
      </c>
      <c r="I69" s="7">
        <f t="shared" si="23"/>
        <v>6</v>
      </c>
      <c r="J69" s="7">
        <f t="shared" si="23"/>
        <v>2</v>
      </c>
      <c r="K69" s="7">
        <f t="shared" si="23"/>
        <v>6</v>
      </c>
      <c r="L69" s="7">
        <f t="shared" si="23"/>
        <v>0</v>
      </c>
      <c r="M69" s="7">
        <f t="shared" si="23"/>
        <v>2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1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34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34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6</v>
      </c>
      <c r="B71" s="19" t="str">
        <f>IFERROR(INDEX(data!I:I,MATCH(A71,data!H:H,0)),"")</f>
        <v>Nacua Matata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Justin Herbert</v>
      </c>
      <c r="D73">
        <f>IFERROR(INDEX('Weekly Stats_NEW'!C:C,MATCH(INDEX(data!$N:$N,MATCH($C73,data!$M:$M,0)),'Weekly Stats_NEW'!$B:$B,0)),"")</f>
        <v>14</v>
      </c>
      <c r="E73">
        <f>IFERROR(INDEX('Weekly Stats_NEW'!D:D,MATCH(INDEX(data!$N:$N,MATCH($C73,data!$M:$M,0)),'Weekly Stats_NEW'!$B:$B,0)),"")</f>
        <v>20</v>
      </c>
      <c r="F73">
        <f>IFERROR(INDEX('Weekly Stats_NEW'!E:E,MATCH(INDEX(data!$N:$N,MATCH($C73,data!$M:$M,0)),'Weekly Stats_NEW'!$B:$B,0)),"")</f>
        <v>130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6</v>
      </c>
      <c r="J73">
        <f>IFERROR(INDEX('Weekly Stats_NEW'!I:I,MATCH(INDEX(data!$N:$N,MATCH($C73,data!$M:$M,0)),'Weekly Stats_NEW'!$B:$B,0)),"")</f>
        <v>18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</v>
      </c>
      <c r="Y73" s="58">
        <f>IFERROR(ROUND(J73/I73,2),"")</f>
        <v>3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Anthony Richardson</v>
      </c>
      <c r="D74">
        <f>IFERROR(INDEX('Weekly Stats_NEW'!C:C,MATCH(INDEX(data!$N:$N,MATCH($C74,data!$M:$M,0)),'Weekly Stats_NEW'!$B:$B,0)),"")</f>
        <v>17</v>
      </c>
      <c r="E74">
        <f>IFERROR(INDEX('Weekly Stats_NEW'!D:D,MATCH(INDEX(data!$N:$N,MATCH($C74,data!$M:$M,0)),'Weekly Stats_NEW'!$B:$B,0)),"")</f>
        <v>34</v>
      </c>
      <c r="F74">
        <f>IFERROR(INDEX('Weekly Stats_NEW'!E:E,MATCH(INDEX(data!$N:$N,MATCH($C74,data!$M:$M,0)),'Weekly Stats_NEW'!$B:$B,0)),"")</f>
        <v>204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3</v>
      </c>
      <c r="I74">
        <f>IFERROR(INDEX('Weekly Stats_NEW'!H:H,MATCH(INDEX(data!$N:$N,MATCH($C74,data!$M:$M,0)),'Weekly Stats_NEW'!$B:$B,0)),"")</f>
        <v>4</v>
      </c>
      <c r="J74">
        <f>IFERROR(INDEX('Weekly Stats_NEW'!I:I,MATCH(INDEX(data!$N:$N,MATCH($C74,data!$M:$M,0)),'Weekly Stats_NEW'!$B:$B,0)),"")</f>
        <v>37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0.5</v>
      </c>
      <c r="Y74" s="58">
        <f t="shared" ref="Y74:Y81" si="26">IFERROR(ROUND(J74/I74,2),"")</f>
        <v>9.25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Rhamondre Stevenson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21</v>
      </c>
      <c r="J75">
        <f>IFERROR(INDEX('Weekly Stats_NEW'!I:I,MATCH(INDEX(data!$N:$N,MATCH($C75,data!$M:$M,0)),'Weekly Stats_NEW'!$B:$B,0)),"")</f>
        <v>81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9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3.86</v>
      </c>
      <c r="Z75" s="58">
        <f t="shared" si="27"/>
        <v>4.5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James Conner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21</v>
      </c>
      <c r="J76">
        <f>IFERROR(INDEX('Weekly Stats_NEW'!I:I,MATCH(INDEX(data!$N:$N,MATCH($C76,data!$M:$M,0)),'Weekly Stats_NEW'!$B:$B,0)),"")</f>
        <v>122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2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5.81</v>
      </c>
      <c r="Z76" s="58">
        <f t="shared" si="27"/>
        <v>2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David Montgomery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11</v>
      </c>
      <c r="J77">
        <f>IFERROR(INDEX('Weekly Stats_NEW'!I:I,MATCH(INDEX(data!$N:$N,MATCH($C77,data!$M:$M,0)),'Weekly Stats_NEW'!$B:$B,0)),"")</f>
        <v>35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4</v>
      </c>
      <c r="M77">
        <f>IFERROR(INDEX('Weekly Stats_NEW'!L:L,MATCH(INDEX(data!$N:$N,MATCH($C77,data!$M:$M,0)),'Weekly Stats_NEW'!$B:$B,0)),"")</f>
        <v>35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3.18</v>
      </c>
      <c r="Z77" s="58">
        <f t="shared" si="27"/>
        <v>8.75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Brandon Aiyuk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43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10.75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DeAndre Hopkins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1</v>
      </c>
      <c r="M79">
        <f>IFERROR(INDEX('Weekly Stats_NEW'!L:L,MATCH(INDEX(data!$N:$N,MATCH($C79,data!$M:$M,0)),'Weekly Stats_NEW'!$B:$B,0)),"")</f>
        <v>9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9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Zay Flowers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7</v>
      </c>
      <c r="M80">
        <f>IFERROR(INDEX('Weekly Stats_NEW'!L:L,MATCH(INDEX(data!$N:$N,MATCH($C80,data!$M:$M,0)),'Weekly Stats_NEW'!$B:$B,0)),"")</f>
        <v>91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13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Harrison Butker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2</v>
      </c>
      <c r="V81">
        <f t="shared" si="24"/>
        <v>8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31</v>
      </c>
      <c r="E82" s="49">
        <f t="shared" ref="E82:W82" si="29">SUM(E73:E81)</f>
        <v>54</v>
      </c>
      <c r="F82" s="49">
        <f t="shared" si="29"/>
        <v>334</v>
      </c>
      <c r="G82" s="49">
        <f t="shared" si="29"/>
        <v>3</v>
      </c>
      <c r="H82" s="49">
        <f t="shared" si="29"/>
        <v>4</v>
      </c>
      <c r="I82" s="49">
        <f t="shared" si="29"/>
        <v>63</v>
      </c>
      <c r="J82" s="49">
        <f t="shared" si="29"/>
        <v>293</v>
      </c>
      <c r="K82" s="49">
        <f t="shared" si="29"/>
        <v>3</v>
      </c>
      <c r="L82" s="49">
        <f t="shared" si="29"/>
        <v>19</v>
      </c>
      <c r="M82" s="49">
        <f t="shared" si="29"/>
        <v>189</v>
      </c>
      <c r="N82" s="49">
        <f t="shared" si="29"/>
        <v>1</v>
      </c>
      <c r="O82" s="49">
        <f t="shared" si="29"/>
        <v>1</v>
      </c>
      <c r="P82" s="49">
        <f t="shared" si="29"/>
        <v>0</v>
      </c>
      <c r="Q82" s="49">
        <f t="shared" si="29"/>
        <v>2</v>
      </c>
      <c r="R82" s="49">
        <f t="shared" si="29"/>
        <v>0</v>
      </c>
      <c r="S82" s="49">
        <f t="shared" si="29"/>
        <v>0</v>
      </c>
      <c r="T82" s="49">
        <f t="shared" si="29"/>
        <v>1</v>
      </c>
      <c r="U82" s="49">
        <f t="shared" si="29"/>
        <v>2</v>
      </c>
      <c r="V82" s="49">
        <f t="shared" si="29"/>
        <v>8</v>
      </c>
      <c r="W82" s="49">
        <f t="shared" si="29"/>
        <v>1</v>
      </c>
      <c r="X82" s="57">
        <f>IFERROR(ROUND(D82/E82,3),0)</f>
        <v>0.57399999999999995</v>
      </c>
      <c r="Y82" s="59">
        <f>IFERROR(ROUND(J82/I82,2),0)</f>
        <v>4.6500000000000004</v>
      </c>
      <c r="Z82" s="59">
        <f>IFERROR(ROUND(M82/L82,2),0)</f>
        <v>9.9499999999999993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Steelers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2</v>
      </c>
      <c r="G84" s="50">
        <f>IFERROR(INDEX('Weekly Stats_NEW'!F:F,MATCH($C84,'Weekly Stats_NEW'!$A:$A,0)),"")</f>
        <v>295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6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John Harbaugh</v>
      </c>
      <c r="D86" s="50">
        <f>IFERROR(INDEX('Weekly Stats_NEW'!BS:BS,MATCH(C86,'Weekly Stats_NEW'!AB:AB,0))-INDEX('Weekly Stats_NEW'!BT:BT,MATCH(C86,'Weekly Stats_NEW'!AB:AB,0)),"")</f>
        <v>-3</v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I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Trevor Lawrence</v>
      </c>
      <c r="D4">
        <f>IFERROR(INDEX('Weekly Stats_NEW'!C:C,MATCH(INDEX(data!$N:$N,MATCH($C4,data!$M:$M,0)),'Weekly Stats_NEW'!$B:$B,0)),"")</f>
        <v>14</v>
      </c>
      <c r="E4">
        <f>IFERROR(INDEX('Weekly Stats_NEW'!D:D,MATCH(INDEX(data!$N:$N,MATCH($C4,data!$M:$M,0)),'Weekly Stats_NEW'!$B:$B,0)),"")</f>
        <v>30</v>
      </c>
      <c r="F4">
        <f>IFERROR(INDEX('Weekly Stats_NEW'!E:E,MATCH(INDEX(data!$N:$N,MATCH($C4,data!$M:$M,0)),'Weekly Stats_NEW'!$B:$B,0)),"")</f>
        <v>220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45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0.46700000000000003</v>
      </c>
      <c r="Y4" s="58">
        <f>IFERROR(ROUND(J4/I4,2),"")</f>
        <v>22.5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Sam Darnold</v>
      </c>
      <c r="D5">
        <f>IFERROR(INDEX('Weekly Stats_NEW'!C:C,MATCH(INDEX(data!$N:$N,MATCH($C5,data!$M:$M,0)),'Weekly Stats_NEW'!$B:$B,0)),"")</f>
        <v>17</v>
      </c>
      <c r="E5">
        <f>IFERROR(INDEX('Weekly Stats_NEW'!D:D,MATCH(INDEX(data!$N:$N,MATCH($C5,data!$M:$M,0)),'Weekly Stats_NEW'!$B:$B,0)),"")</f>
        <v>26</v>
      </c>
      <c r="F5">
        <f>IFERROR(INDEX('Weekly Stats_NEW'!E:E,MATCH(INDEX(data!$N:$N,MATCH($C5,data!$M:$M,0)),'Weekly Stats_NEW'!$B:$B,0)),"")</f>
        <v>268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32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0.65400000000000003</v>
      </c>
      <c r="Y5" s="58">
        <f t="shared" ref="Y5:Y12" si="2">IFERROR(ROUND(J5/I5,2),"")</f>
        <v>6.4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Kyren Williams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12</v>
      </c>
      <c r="J6">
        <f>IFERROR(INDEX('Weekly Stats_NEW'!I:I,MATCH(INDEX(data!$N:$N,MATCH($C6,data!$M:$M,0)),'Weekly Stats_NEW'!$B:$B,0)),"")</f>
        <v>25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27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2.08</v>
      </c>
      <c r="Z6" s="58">
        <f t="shared" si="3"/>
        <v>6.75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James Cook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11</v>
      </c>
      <c r="J7">
        <f>IFERROR(INDEX('Weekly Stats_NEW'!I:I,MATCH(INDEX(data!$N:$N,MATCH($C7,data!$M:$M,0)),'Weekly Stats_NEW'!$B:$B,0)),"")</f>
        <v>78</v>
      </c>
      <c r="K7">
        <f>IFERROR(INDEX('Weekly Stats_NEW'!J:J,MATCH(INDEX(data!$N:$N,MATCH($C7,data!$M:$M,0)),'Weekly Stats_NEW'!$B:$B,0)),"")</f>
        <v>2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17</v>
      </c>
      <c r="N7">
        <f>IFERROR(INDEX('Weekly Stats_NEW'!M:M,MATCH(INDEX(data!$N:$N,MATCH($C7,data!$M:$M,0)),'Weekly Stats_NEW'!$B:$B,0)),"")</f>
        <v>1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7.09</v>
      </c>
      <c r="Z7" s="58">
        <f t="shared" si="3"/>
        <v>17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Brian Robinson Jr.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17</v>
      </c>
      <c r="J8">
        <f>IFERROR(INDEX('Weekly Stats_NEW'!I:I,MATCH(INDEX(data!$N:$N,MATCH($C8,data!$M:$M,0)),'Weekly Stats_NEW'!$B:$B,0)),"")</f>
        <v>133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3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7.82</v>
      </c>
      <c r="Z8" s="58">
        <f t="shared" si="3"/>
        <v>3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Amon-Ra St.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11</v>
      </c>
      <c r="M9">
        <f>IFERROR(INDEX('Weekly Stats_NEW'!L:L,MATCH(INDEX(data!$N:$N,MATCH($C9,data!$M:$M,0)),'Weekly Stats_NEW'!$B:$B,0)),"")</f>
        <v>119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10.82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Deebo Samuel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2</v>
      </c>
      <c r="J10">
        <f>IFERROR(INDEX('Weekly Stats_NEW'!I:I,MATCH(INDEX(data!$N:$N,MATCH($C10,data!$M:$M,0)),'Weekly Stats_NEW'!$B:$B,0)),"")</f>
        <v>-10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8</v>
      </c>
      <c r="M10">
        <f>IFERROR(INDEX('Weekly Stats_NEW'!L:L,MATCH(INDEX(data!$N:$N,MATCH($C10,data!$M:$M,0)),'Weekly Stats_NEW'!$B:$B,0)),"")</f>
        <v>110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-5</v>
      </c>
      <c r="Z10" s="58">
        <f t="shared" si="3"/>
        <v>13.75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Quentin Johnston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51</v>
      </c>
      <c r="N11">
        <f>IFERROR(INDEX('Weekly Stats_NEW'!M:M,MATCH(INDEX(data!$N:$N,MATCH($C11,data!$M:$M,0)),'Weekly Stats_NEW'!$B:$B,0)),"")</f>
        <v>2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10.199999999999999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Justin Tucker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2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11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31</v>
      </c>
      <c r="E13" s="49">
        <f t="shared" ref="E13:W13" si="5">SUM(E4:E12)</f>
        <v>56</v>
      </c>
      <c r="F13" s="49">
        <f t="shared" si="5"/>
        <v>488</v>
      </c>
      <c r="G13" s="49">
        <f t="shared" si="5"/>
        <v>2</v>
      </c>
      <c r="H13" s="49">
        <f t="shared" si="5"/>
        <v>1</v>
      </c>
      <c r="I13" s="49">
        <f t="shared" si="5"/>
        <v>49</v>
      </c>
      <c r="J13" s="49">
        <f t="shared" si="5"/>
        <v>303</v>
      </c>
      <c r="K13" s="49">
        <f t="shared" si="5"/>
        <v>3</v>
      </c>
      <c r="L13" s="49">
        <f t="shared" si="5"/>
        <v>30</v>
      </c>
      <c r="M13" s="49">
        <f t="shared" si="5"/>
        <v>327</v>
      </c>
      <c r="N13" s="49">
        <f t="shared" si="5"/>
        <v>3</v>
      </c>
      <c r="O13" s="49">
        <f t="shared" si="5"/>
        <v>0</v>
      </c>
      <c r="P13" s="49">
        <f t="shared" si="5"/>
        <v>0</v>
      </c>
      <c r="Q13" s="49">
        <f t="shared" si="5"/>
        <v>3</v>
      </c>
      <c r="R13" s="49">
        <f t="shared" si="5"/>
        <v>1</v>
      </c>
      <c r="S13" s="49">
        <f t="shared" si="5"/>
        <v>2</v>
      </c>
      <c r="T13" s="49">
        <f t="shared" si="5"/>
        <v>0</v>
      </c>
      <c r="U13" s="49">
        <f t="shared" si="5"/>
        <v>2</v>
      </c>
      <c r="V13" s="49">
        <f t="shared" si="5"/>
        <v>11</v>
      </c>
      <c r="W13" s="49">
        <f t="shared" si="5"/>
        <v>0</v>
      </c>
      <c r="X13" s="57">
        <f>IFERROR(ROUND(D13/E13,3),0)</f>
        <v>0.55400000000000005</v>
      </c>
      <c r="Y13" s="59">
        <f>IFERROR(ROUND(J13/I13,2),0)</f>
        <v>6.18</v>
      </c>
      <c r="Z13" s="59">
        <f>IFERROR(ROUND(M13/L13,2),0)</f>
        <v>10.9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Colts</v>
      </c>
      <c r="D15" s="50">
        <f>IFERROR(INDEX('Weekly Stats_NEW'!C:C,MATCH($C15,'Weekly Stats_NEW'!$A:$A,0)),"")</f>
        <v>0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383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Sean Payton</v>
      </c>
      <c r="D17" s="50">
        <f>IFERROR(INDEX('Weekly Stats_NEW'!BS:BS,MATCH(C17,'Weekly Stats_NEW'!AB:AB,0))-INDEX('Weekly Stats_NEW'!BT:BT,MATCH(C17,'Weekly Stats_NEW'!AB:AB,0)),"")</f>
        <v>-7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9</v>
      </c>
      <c r="I20" s="7">
        <f t="shared" si="6"/>
        <v>6</v>
      </c>
      <c r="J20" s="7">
        <f>SUM(J21:J22)</f>
        <v>5</v>
      </c>
      <c r="K20" s="7">
        <f t="shared" ref="K20:Y20" si="7">SUM(K21:K22)</f>
        <v>3</v>
      </c>
      <c r="L20" s="7">
        <f t="shared" si="7"/>
        <v>6</v>
      </c>
      <c r="M20" s="7">
        <f t="shared" si="7"/>
        <v>0</v>
      </c>
      <c r="N20" s="7">
        <f t="shared" si="7"/>
        <v>4</v>
      </c>
      <c r="O20" s="7">
        <f t="shared" si="7"/>
        <v>0</v>
      </c>
      <c r="P20" s="7">
        <f t="shared" si="7"/>
        <v>3</v>
      </c>
      <c r="Q20" s="7">
        <f t="shared" si="7"/>
        <v>3</v>
      </c>
      <c r="R20" s="7">
        <f t="shared" si="7"/>
        <v>0</v>
      </c>
      <c r="S20" s="7">
        <f t="shared" si="7"/>
        <v>1</v>
      </c>
      <c r="T20" s="7">
        <f t="shared" si="7"/>
        <v>2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-2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50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50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3</v>
      </c>
      <c r="L21">
        <f>IF(N13&gt;=4,2,0)</f>
        <v>0</v>
      </c>
      <c r="M21">
        <f>IFERROR(IF(Z13&gt;=12,2,0),0)</f>
        <v>0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2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0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3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3</v>
      </c>
      <c r="I25" s="7">
        <f t="shared" si="9"/>
        <v>0</v>
      </c>
      <c r="J25" s="7">
        <f t="shared" si="9"/>
        <v>2</v>
      </c>
      <c r="K25" s="7">
        <f t="shared" si="9"/>
        <v>9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2</v>
      </c>
      <c r="P25" s="7">
        <f t="shared" si="9"/>
        <v>0</v>
      </c>
      <c r="Q25" s="7">
        <f t="shared" si="9"/>
        <v>0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-3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18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Matthew Stafford</v>
      </c>
      <c r="D29">
        <f>IFERROR(INDEX('Weekly Stats_NEW'!C:C,MATCH(INDEX(data!$N:$N,MATCH($C29,data!$M:$M,0)),'Weekly Stats_NEW'!$B:$B,0)),"")</f>
        <v>19</v>
      </c>
      <c r="E29">
        <f>IFERROR(INDEX('Weekly Stats_NEW'!D:D,MATCH(INDEX(data!$N:$N,MATCH($C29,data!$M:$M,0)),'Weekly Stats_NEW'!$B:$B,0)),"")</f>
        <v>27</v>
      </c>
      <c r="F29">
        <f>IFERROR(INDEX('Weekly Stats_NEW'!E:E,MATCH(INDEX(data!$N:$N,MATCH($C29,data!$M:$M,0)),'Weekly Stats_NEW'!$B:$B,0)),"")</f>
        <v>216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0</v>
      </c>
      <c r="J29">
        <f>IFERROR(INDEX('Weekly Stats_NEW'!I:I,MATCH(INDEX(data!$N:$N,MATCH($C29,data!$M:$M,0)),'Weekly Stats_NEW'!$B:$B,0)),"")</f>
        <v>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0.70399999999999996</v>
      </c>
      <c r="Y29" s="58" t="str">
        <f>IFERROR(ROUND(J29/I29,2),"")</f>
        <v/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Josh Allen</v>
      </c>
      <c r="D30">
        <f>IFERROR(INDEX('Weekly Stats_NEW'!C:C,MATCH(INDEX(data!$N:$N,MATCH($C30,data!$M:$M,0)),'Weekly Stats_NEW'!$B:$B,0)),"")</f>
        <v>13</v>
      </c>
      <c r="E30">
        <f>IFERROR(INDEX('Weekly Stats_NEW'!D:D,MATCH(INDEX(data!$N:$N,MATCH($C30,data!$M:$M,0)),'Weekly Stats_NEW'!$B:$B,0)),"")</f>
        <v>19</v>
      </c>
      <c r="F30">
        <f>IFERROR(INDEX('Weekly Stats_NEW'!E:E,MATCH(INDEX(data!$N:$N,MATCH($C30,data!$M:$M,0)),'Weekly Stats_NEW'!$B:$B,0)),"")</f>
        <v>139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0.68400000000000005</v>
      </c>
      <c r="Y30" s="58">
        <f t="shared" ref="Y30:Y37" si="12">IFERROR(ROUND(J30/I30,2),"")</f>
        <v>1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Travis Etienne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13</v>
      </c>
      <c r="J31">
        <f>IFERROR(INDEX('Weekly Stats_NEW'!I:I,MATCH(INDEX(data!$N:$N,MATCH($C31,data!$M:$M,0)),'Weekly Stats_NEW'!$B:$B,0)),"")</f>
        <v>52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6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</v>
      </c>
      <c r="Z31" s="58">
        <f t="shared" si="13"/>
        <v>2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Saquon Barkley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22</v>
      </c>
      <c r="J32">
        <f>IFERROR(INDEX('Weekly Stats_NEW'!I:I,MATCH(INDEX(data!$N:$N,MATCH($C32,data!$M:$M,0)),'Weekly Stats_NEW'!$B:$B,0)),"")</f>
        <v>95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4</v>
      </c>
      <c r="M32">
        <f>IFERROR(INDEX('Weekly Stats_NEW'!L:L,MATCH(INDEX(data!$N:$N,MATCH($C32,data!$M:$M,0)),'Weekly Stats_NEW'!$B:$B,0)),"")</f>
        <v>21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1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4.32</v>
      </c>
      <c r="Z32" s="58">
        <f t="shared" si="13"/>
        <v>5.25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Jonathan Taylor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12</v>
      </c>
      <c r="J33">
        <f>IFERROR(INDEX('Weekly Stats_NEW'!I:I,MATCH(INDEX(data!$N:$N,MATCH($C33,data!$M:$M,0)),'Weekly Stats_NEW'!$B:$B,0)),"")</f>
        <v>103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32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8.58</v>
      </c>
      <c r="Z33" s="58">
        <f t="shared" si="13"/>
        <v>16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Justin Jefferson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133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33.25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Nico Collins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8</v>
      </c>
      <c r="M35">
        <f>IFERROR(INDEX('Weekly Stats_NEW'!L:L,MATCH(INDEX(data!$N:$N,MATCH($C35,data!$M:$M,0)),'Weekly Stats_NEW'!$B:$B,0)),"")</f>
        <v>135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16.88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George Pickens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29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14.5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Jake Elliott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7</v>
      </c>
      <c r="W37">
        <f>IFERROR(Q37-(R37+S37+T37),0)</f>
        <v>2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32</v>
      </c>
      <c r="E38" s="49">
        <f t="shared" ref="E38:W38" si="15">SUM(E29:E37)</f>
        <v>46</v>
      </c>
      <c r="F38" s="49">
        <f t="shared" si="15"/>
        <v>355</v>
      </c>
      <c r="G38" s="49">
        <f t="shared" si="15"/>
        <v>1</v>
      </c>
      <c r="H38" s="49">
        <f t="shared" si="15"/>
        <v>0</v>
      </c>
      <c r="I38" s="49">
        <f t="shared" si="15"/>
        <v>49</v>
      </c>
      <c r="J38" s="49">
        <f t="shared" si="15"/>
        <v>252</v>
      </c>
      <c r="K38" s="49">
        <f t="shared" si="15"/>
        <v>1</v>
      </c>
      <c r="L38" s="49">
        <f t="shared" si="15"/>
        <v>23</v>
      </c>
      <c r="M38" s="49">
        <f t="shared" si="15"/>
        <v>356</v>
      </c>
      <c r="N38" s="49">
        <f t="shared" si="15"/>
        <v>2</v>
      </c>
      <c r="O38" s="49">
        <f t="shared" si="15"/>
        <v>1</v>
      </c>
      <c r="P38" s="49">
        <f t="shared" si="15"/>
        <v>1</v>
      </c>
      <c r="Q38" s="49">
        <f t="shared" si="15"/>
        <v>2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1</v>
      </c>
      <c r="V38" s="49">
        <f t="shared" si="15"/>
        <v>7</v>
      </c>
      <c r="W38" s="49">
        <f t="shared" si="15"/>
        <v>2</v>
      </c>
      <c r="X38" s="57">
        <f>IFERROR(ROUND(D38/E38,3),0)</f>
        <v>0.69599999999999995</v>
      </c>
      <c r="Y38" s="59">
        <f>IFERROR(ROUND(J38/I38,2),0)</f>
        <v>5.14</v>
      </c>
      <c r="Z38" s="59">
        <f>IFERROR(ROUND(M38/L38,2),0)</f>
        <v>15.48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49ers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403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Mike McCarthy</v>
      </c>
      <c r="D42" s="50">
        <f>IFERROR(INDEX('Weekly Stats_NEW'!BS:BS,MATCH(C42,'Weekly Stats_NEW'!AB:AB,0))-INDEX('Weekly Stats_NEW'!BT:BT,MATCH(C42,'Weekly Stats_NEW'!AB:AB,0)),"")</f>
        <v>-25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9</v>
      </c>
      <c r="B46" s="19" t="str">
        <f>IFERROR(INDEX(data!I:I,MATCH(A46,data!H:H,0)),"")</f>
        <v>Tucker Carlson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Trevor Lawrence</v>
      </c>
      <c r="D48">
        <f>IFERROR(INDEX('Weekly Stats_NEW'!C:C,MATCH(INDEX(data!$N:$N,MATCH($C48,data!$M:$M,0)),'Weekly Stats_NEW'!$B:$B,0)),"")</f>
        <v>14</v>
      </c>
      <c r="E48">
        <f>IFERROR(INDEX('Weekly Stats_NEW'!D:D,MATCH(INDEX(data!$N:$N,MATCH($C48,data!$M:$M,0)),'Weekly Stats_NEW'!$B:$B,0)),"")</f>
        <v>30</v>
      </c>
      <c r="F48">
        <f>IFERROR(INDEX('Weekly Stats_NEW'!E:E,MATCH(INDEX(data!$N:$N,MATCH($C48,data!$M:$M,0)),'Weekly Stats_NEW'!$B:$B,0)),"")</f>
        <v>220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2</v>
      </c>
      <c r="J48">
        <f>IFERROR(INDEX('Weekly Stats_NEW'!I:I,MATCH(INDEX(data!$N:$N,MATCH($C48,data!$M:$M,0)),'Weekly Stats_NEW'!$B:$B,0)),"")</f>
        <v>45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0.46700000000000003</v>
      </c>
      <c r="Y48" s="58">
        <f>IFERROR(ROUND(J48/I48,2),"")</f>
        <v>22.5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Sam Darnold</v>
      </c>
      <c r="D49">
        <f>IFERROR(INDEX('Weekly Stats_NEW'!C:C,MATCH(INDEX(data!$N:$N,MATCH($C49,data!$M:$M,0)),'Weekly Stats_NEW'!$B:$B,0)),"")</f>
        <v>17</v>
      </c>
      <c r="E49">
        <f>IFERROR(INDEX('Weekly Stats_NEW'!D:D,MATCH(INDEX(data!$N:$N,MATCH($C49,data!$M:$M,0)),'Weekly Stats_NEW'!$B:$B,0)),"")</f>
        <v>26</v>
      </c>
      <c r="F49">
        <f>IFERROR(INDEX('Weekly Stats_NEW'!E:E,MATCH(INDEX(data!$N:$N,MATCH($C49,data!$M:$M,0)),'Weekly Stats_NEW'!$B:$B,0)),"")</f>
        <v>268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32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0.65400000000000003</v>
      </c>
      <c r="Y49" s="58">
        <f t="shared" ref="Y49:Y56" si="18">IFERROR(ROUND(J49/I49,2),"")</f>
        <v>6.4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Kyren Williams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12</v>
      </c>
      <c r="J50">
        <f>IFERROR(INDEX('Weekly Stats_NEW'!I:I,MATCH(INDEX(data!$N:$N,MATCH($C50,data!$M:$M,0)),'Weekly Stats_NEW'!$B:$B,0)),"")</f>
        <v>25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4</v>
      </c>
      <c r="M50">
        <f>IFERROR(INDEX('Weekly Stats_NEW'!L:L,MATCH(INDEX(data!$N:$N,MATCH($C50,data!$M:$M,0)),'Weekly Stats_NEW'!$B:$B,0)),"")</f>
        <v>27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2.08</v>
      </c>
      <c r="Z50" s="58">
        <f t="shared" si="19"/>
        <v>6.75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James Cook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11</v>
      </c>
      <c r="J51">
        <f>IFERROR(INDEX('Weekly Stats_NEW'!I:I,MATCH(INDEX(data!$N:$N,MATCH($C51,data!$M:$M,0)),'Weekly Stats_NEW'!$B:$B,0)),"")</f>
        <v>78</v>
      </c>
      <c r="K51">
        <f>IFERROR(INDEX('Weekly Stats_NEW'!J:J,MATCH(INDEX(data!$N:$N,MATCH($C51,data!$M:$M,0)),'Weekly Stats_NEW'!$B:$B,0)),"")</f>
        <v>2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17</v>
      </c>
      <c r="N51">
        <f>IFERROR(INDEX('Weekly Stats_NEW'!M:M,MATCH(INDEX(data!$N:$N,MATCH($C51,data!$M:$M,0)),'Weekly Stats_NEW'!$B:$B,0)),"")</f>
        <v>1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7.09</v>
      </c>
      <c r="Z51" s="58">
        <f t="shared" si="19"/>
        <v>17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Brian Robinson Jr.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17</v>
      </c>
      <c r="J52">
        <f>IFERROR(INDEX('Weekly Stats_NEW'!I:I,MATCH(INDEX(data!$N:$N,MATCH($C52,data!$M:$M,0)),'Weekly Stats_NEW'!$B:$B,0)),"")</f>
        <v>133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3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7.82</v>
      </c>
      <c r="Z52" s="58">
        <f t="shared" si="19"/>
        <v>3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Amon-Ra St. Brown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11</v>
      </c>
      <c r="M53">
        <f>IFERROR(INDEX('Weekly Stats_NEW'!L:L,MATCH(INDEX(data!$N:$N,MATCH($C53,data!$M:$M,0)),'Weekly Stats_NEW'!$B:$B,0)),"")</f>
        <v>119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10.82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Deebo Samuel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2</v>
      </c>
      <c r="J54">
        <f>IFERROR(INDEX('Weekly Stats_NEW'!I:I,MATCH(INDEX(data!$N:$N,MATCH($C54,data!$M:$M,0)),'Weekly Stats_NEW'!$B:$B,0)),"")</f>
        <v>-10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8</v>
      </c>
      <c r="M54">
        <f>IFERROR(INDEX('Weekly Stats_NEW'!L:L,MATCH(INDEX(data!$N:$N,MATCH($C54,data!$M:$M,0)),'Weekly Stats_NEW'!$B:$B,0)),"")</f>
        <v>110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>
        <f t="shared" si="18"/>
        <v>-5</v>
      </c>
      <c r="Z54" s="58">
        <f t="shared" si="19"/>
        <v>13.75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Amari Cooper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11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3.67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Justin Tucker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3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2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2</v>
      </c>
      <c r="V56">
        <f t="shared" si="16"/>
        <v>11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31</v>
      </c>
      <c r="E57" s="49">
        <f t="shared" ref="E57:W57" si="21">SUM(E48:E56)</f>
        <v>56</v>
      </c>
      <c r="F57" s="49">
        <f t="shared" si="21"/>
        <v>488</v>
      </c>
      <c r="G57" s="49">
        <f t="shared" si="21"/>
        <v>2</v>
      </c>
      <c r="H57" s="49">
        <f t="shared" si="21"/>
        <v>1</v>
      </c>
      <c r="I57" s="49">
        <f t="shared" si="21"/>
        <v>49</v>
      </c>
      <c r="J57" s="49">
        <f t="shared" si="21"/>
        <v>303</v>
      </c>
      <c r="K57" s="49">
        <f t="shared" si="21"/>
        <v>3</v>
      </c>
      <c r="L57" s="49">
        <f t="shared" si="21"/>
        <v>28</v>
      </c>
      <c r="M57" s="49">
        <f t="shared" si="21"/>
        <v>287</v>
      </c>
      <c r="N57" s="49">
        <f t="shared" si="21"/>
        <v>1</v>
      </c>
      <c r="O57" s="49">
        <f t="shared" si="21"/>
        <v>0</v>
      </c>
      <c r="P57" s="49">
        <f t="shared" si="21"/>
        <v>0</v>
      </c>
      <c r="Q57" s="49">
        <f t="shared" si="21"/>
        <v>3</v>
      </c>
      <c r="R57" s="49">
        <f t="shared" si="21"/>
        <v>1</v>
      </c>
      <c r="S57" s="49">
        <f t="shared" si="21"/>
        <v>2</v>
      </c>
      <c r="T57" s="49">
        <f t="shared" si="21"/>
        <v>0</v>
      </c>
      <c r="U57" s="49">
        <f t="shared" si="21"/>
        <v>2</v>
      </c>
      <c r="V57" s="49">
        <f t="shared" si="21"/>
        <v>11</v>
      </c>
      <c r="W57" s="49">
        <f t="shared" si="21"/>
        <v>0</v>
      </c>
      <c r="X57" s="57">
        <f>IFERROR(ROUND(D57/E57,3),0)</f>
        <v>0.55400000000000005</v>
      </c>
      <c r="Y57" s="59">
        <f>IFERROR(ROUND(J57/I57,2),0)</f>
        <v>6.18</v>
      </c>
      <c r="Z57" s="59">
        <f>IFERROR(ROUND(M57/L57,2),0)</f>
        <v>10.25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Giants</v>
      </c>
      <c r="D59" s="50">
        <f>IFERROR(INDEX('Weekly Stats_NEW'!C:C,MATCH($C59,'Weekly Stats_NEW'!$A:$A,0)),"")</f>
        <v>5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425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21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Sean Payton</v>
      </c>
      <c r="D61" s="50">
        <f>IFERROR(INDEX('Weekly Stats_NEW'!BS:BS,MATCH(C61,'Weekly Stats_NEW'!AB:AB,0))-INDEX('Weekly Stats_NEW'!BT:BT,MATCH(C61,'Weekly Stats_NEW'!AB:AB,0)),"")</f>
        <v>-7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6</v>
      </c>
      <c r="F64" s="7">
        <f t="shared" si="22"/>
        <v>0</v>
      </c>
      <c r="G64" s="7">
        <f t="shared" si="22"/>
        <v>0</v>
      </c>
      <c r="H64" s="7">
        <f t="shared" si="22"/>
        <v>9</v>
      </c>
      <c r="I64" s="7">
        <f t="shared" si="22"/>
        <v>6</v>
      </c>
      <c r="J64" s="7">
        <f>SUM(J65:J66)</f>
        <v>5</v>
      </c>
      <c r="K64" s="7">
        <f t="shared" si="22"/>
        <v>6</v>
      </c>
      <c r="L64" s="7">
        <f t="shared" si="22"/>
        <v>0</v>
      </c>
      <c r="M64" s="7">
        <f t="shared" si="22"/>
        <v>0</v>
      </c>
      <c r="N64" s="7">
        <f t="shared" si="22"/>
        <v>2</v>
      </c>
      <c r="O64" s="7">
        <f t="shared" si="22"/>
        <v>0</v>
      </c>
      <c r="P64" s="7">
        <f t="shared" si="22"/>
        <v>0</v>
      </c>
      <c r="Q64" s="7">
        <f t="shared" si="22"/>
        <v>3</v>
      </c>
      <c r="R64" s="7">
        <f t="shared" si="22"/>
        <v>0</v>
      </c>
      <c r="S64" s="7">
        <f t="shared" si="22"/>
        <v>0</v>
      </c>
      <c r="T64" s="7">
        <f t="shared" si="22"/>
        <v>2</v>
      </c>
      <c r="U64" s="7">
        <f t="shared" si="22"/>
        <v>0</v>
      </c>
      <c r="V64" s="7">
        <f t="shared" si="22"/>
        <v>-6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31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31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6</v>
      </c>
      <c r="L66">
        <f>IF(N57&gt;N82,6,0)</f>
        <v>0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0</v>
      </c>
      <c r="S66">
        <f>IF(R57&gt;R82,1,0)</f>
        <v>0</v>
      </c>
      <c r="T66">
        <f>IF(S57&gt;S82,2,0)</f>
        <v>2</v>
      </c>
      <c r="U66">
        <f>IF(T57&gt;T82,3,0)</f>
        <v>0</v>
      </c>
      <c r="V66">
        <f>IF(I59&lt;=I84,0,-6)</f>
        <v>-6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6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1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3</v>
      </c>
      <c r="I69" s="7">
        <f t="shared" si="23"/>
        <v>0</v>
      </c>
      <c r="J69" s="7">
        <f t="shared" si="23"/>
        <v>2</v>
      </c>
      <c r="K69" s="7">
        <f t="shared" si="23"/>
        <v>0</v>
      </c>
      <c r="L69" s="7">
        <f t="shared" si="23"/>
        <v>6</v>
      </c>
      <c r="M69" s="7">
        <f t="shared" si="23"/>
        <v>2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1</v>
      </c>
      <c r="S69" s="7">
        <f t="shared" si="23"/>
        <v>1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-3</v>
      </c>
      <c r="X69" s="7">
        <f t="shared" si="23"/>
        <v>-3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11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11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7</v>
      </c>
      <c r="B71" s="19" t="str">
        <f>IFERROR(INDEX(data!I:I,MATCH(A71,data!H:H,0)),"")</f>
        <v>Sekundeez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Lamar Jackson</v>
      </c>
      <c r="D73">
        <f>IFERROR(INDEX('Weekly Stats_NEW'!C:C,MATCH(INDEX(data!$N:$N,MATCH($C73,data!$M:$M,0)),'Weekly Stats_NEW'!$B:$B,0)),"")</f>
        <v>21</v>
      </c>
      <c r="E73">
        <f>IFERROR(INDEX('Weekly Stats_NEW'!D:D,MATCH(INDEX(data!$N:$N,MATCH($C73,data!$M:$M,0)),'Weekly Stats_NEW'!$B:$B,0)),"")</f>
        <v>34</v>
      </c>
      <c r="F73">
        <f>IFERROR(INDEX('Weekly Stats_NEW'!E:E,MATCH(INDEX(data!$N:$N,MATCH($C73,data!$M:$M,0)),'Weekly Stats_NEW'!$B:$B,0)),"")</f>
        <v>247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5</v>
      </c>
      <c r="J73">
        <f>IFERROR(INDEX('Weekly Stats_NEW'!I:I,MATCH(INDEX(data!$N:$N,MATCH($C73,data!$M:$M,0)),'Weekly Stats_NEW'!$B:$B,0)),"")</f>
        <v>45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0.61799999999999999</v>
      </c>
      <c r="Y73" s="58">
        <f>IFERROR(ROUND(J73/I73,2),"")</f>
        <v>9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Justin Fields</v>
      </c>
      <c r="D74">
        <f>IFERROR(INDEX('Weekly Stats_NEW'!C:C,MATCH(INDEX(data!$N:$N,MATCH($C74,data!$M:$M,0)),'Weekly Stats_NEW'!$B:$B,0)),"")</f>
        <v>13</v>
      </c>
      <c r="E74">
        <f>IFERROR(INDEX('Weekly Stats_NEW'!D:D,MATCH(INDEX(data!$N:$N,MATCH($C74,data!$M:$M,0)),'Weekly Stats_NEW'!$B:$B,0)),"")</f>
        <v>20</v>
      </c>
      <c r="F74">
        <f>IFERROR(INDEX('Weekly Stats_NEW'!E:E,MATCH(INDEX(data!$N:$N,MATCH($C74,data!$M:$M,0)),'Weekly Stats_NEW'!$B:$B,0)),"")</f>
        <v>117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8</v>
      </c>
      <c r="J74">
        <f>IFERROR(INDEX('Weekly Stats_NEW'!I:I,MATCH(INDEX(data!$N:$N,MATCH($C74,data!$M:$M,0)),'Weekly Stats_NEW'!$B:$B,0)),"")</f>
        <v>27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0.65</v>
      </c>
      <c r="Y74" s="58">
        <f t="shared" ref="Y74:Y81" si="26">IFERROR(ROUND(J74/I74,2),"")</f>
        <v>3.38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Jahmyr Gibbs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13</v>
      </c>
      <c r="J75">
        <f>IFERROR(INDEX('Weekly Stats_NEW'!I:I,MATCH(INDEX(data!$N:$N,MATCH($C75,data!$M:$M,0)),'Weekly Stats_NEW'!$B:$B,0)),"")</f>
        <v>84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7</v>
      </c>
      <c r="M75">
        <f>IFERROR(INDEX('Weekly Stats_NEW'!L:L,MATCH(INDEX(data!$N:$N,MATCH($C75,data!$M:$M,0)),'Weekly Stats_NEW'!$B:$B,0)),"")</f>
        <v>22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6.46</v>
      </c>
      <c r="Z75" s="58">
        <f t="shared" si="27"/>
        <v>3.14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Jaleel McLaughlin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3</v>
      </c>
      <c r="J76">
        <f>IFERROR(INDEX('Weekly Stats_NEW'!I:I,MATCH(INDEX(data!$N:$N,MATCH($C76,data!$M:$M,0)),'Weekly Stats_NEW'!$B:$B,0)),"")</f>
        <v>6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0</v>
      </c>
      <c r="M76">
        <f>IFERROR(INDEX('Weekly Stats_NEW'!L:L,MATCH(INDEX(data!$N:$N,MATCH($C76,data!$M:$M,0)),'Weekly Stats_NEW'!$B:$B,0)),"")</f>
        <v>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2</v>
      </c>
      <c r="Z76" s="58" t="str">
        <f t="shared" si="27"/>
        <v/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Jordan Mason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20</v>
      </c>
      <c r="J77">
        <f>IFERROR(INDEX('Weekly Stats_NEW'!I:I,MATCH(INDEX(data!$N:$N,MATCH($C77,data!$M:$M,0)),'Weekly Stats_NEW'!$B:$B,0)),"")</f>
        <v>100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4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5</v>
      </c>
      <c r="Z77" s="58">
        <f t="shared" si="27"/>
        <v>4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CeeDee Lamb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90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22.5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Rashee Rice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75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15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Ladd McConkey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2</v>
      </c>
      <c r="M80">
        <f>IFERROR(INDEX('Weekly Stats_NEW'!L:L,MATCH(INDEX(data!$N:$N,MATCH($C80,data!$M:$M,0)),'Weekly Stats_NEW'!$B:$B,0)),"")</f>
        <v>26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13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Younghoe Koo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3</v>
      </c>
      <c r="R81">
        <f>IFERROR(INDEX('Weekly Stats_NEW'!Q:Q,MATCH(INDEX(data!$N:$N,MATCH($C81,data!$M:$M,0)),'Weekly Stats_NEW'!$B:$B,0)),"")</f>
        <v>2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1</v>
      </c>
      <c r="V81">
        <f t="shared" si="24"/>
        <v>10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34</v>
      </c>
      <c r="E82" s="49">
        <f t="shared" ref="E82:W82" si="29">SUM(E73:E81)</f>
        <v>54</v>
      </c>
      <c r="F82" s="49">
        <f t="shared" si="29"/>
        <v>364</v>
      </c>
      <c r="G82" s="49">
        <f t="shared" si="29"/>
        <v>2</v>
      </c>
      <c r="H82" s="49">
        <f t="shared" si="29"/>
        <v>1</v>
      </c>
      <c r="I82" s="49">
        <f t="shared" si="29"/>
        <v>49</v>
      </c>
      <c r="J82" s="49">
        <f t="shared" si="29"/>
        <v>262</v>
      </c>
      <c r="K82" s="49">
        <f t="shared" si="29"/>
        <v>1</v>
      </c>
      <c r="L82" s="49">
        <f t="shared" si="29"/>
        <v>19</v>
      </c>
      <c r="M82" s="49">
        <f t="shared" si="29"/>
        <v>217</v>
      </c>
      <c r="N82" s="49">
        <f t="shared" si="29"/>
        <v>2</v>
      </c>
      <c r="O82" s="49">
        <f t="shared" si="29"/>
        <v>0</v>
      </c>
      <c r="P82" s="49">
        <f t="shared" si="29"/>
        <v>0</v>
      </c>
      <c r="Q82" s="49">
        <f t="shared" si="29"/>
        <v>3</v>
      </c>
      <c r="R82" s="49">
        <f t="shared" si="29"/>
        <v>2</v>
      </c>
      <c r="S82" s="49">
        <f t="shared" si="29"/>
        <v>0</v>
      </c>
      <c r="T82" s="49">
        <f t="shared" si="29"/>
        <v>0</v>
      </c>
      <c r="U82" s="49">
        <f t="shared" si="29"/>
        <v>1</v>
      </c>
      <c r="V82" s="49">
        <f t="shared" si="29"/>
        <v>10</v>
      </c>
      <c r="W82" s="49">
        <f t="shared" si="29"/>
        <v>1</v>
      </c>
      <c r="X82" s="57">
        <f>IFERROR(ROUND(D82/E82,3),0)</f>
        <v>0.63</v>
      </c>
      <c r="Y82" s="59">
        <f>IFERROR(ROUND(J82/I82,2),0)</f>
        <v>5.35</v>
      </c>
      <c r="Z82" s="59">
        <f>IFERROR(ROUND(M82/L82,2),0)</f>
        <v>11.42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Buccaneers</v>
      </c>
      <c r="D84" s="50">
        <f>IFERROR(INDEX('Weekly Stats_NEW'!C:C,MATCH($C84,'Weekly Stats_NEW'!$A:$A,0)),"")</f>
        <v>0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2</v>
      </c>
      <c r="G84" s="50">
        <f>IFERROR(INDEX('Weekly Stats_NEW'!F:F,MATCH($C84,'Weekly Stats_NEW'!$A:$A,0)),"")</f>
        <v>463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16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Nick Sirianni</v>
      </c>
      <c r="D86" s="50">
        <f>IFERROR(INDEX('Weekly Stats_NEW'!BS:BS,MATCH(C86,'Weekly Stats_NEW'!AB:AB,0))-INDEX('Weekly Stats_NEW'!BT:BT,MATCH(C86,'Weekly Stats_NEW'!AB:AB,0)),"")</f>
        <v>-1</v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Dak Prescott</v>
      </c>
      <c r="D4">
        <f>IFERROR(INDEX('Weekly Stats_NEW'!C:C,MATCH(INDEX(data!$N:$N,MATCH($C4,data!$M:$M,0)),'Weekly Stats_NEW'!$B:$B,0)),"")</f>
        <v>27</v>
      </c>
      <c r="E4">
        <f>IFERROR(INDEX('Weekly Stats_NEW'!D:D,MATCH(INDEX(data!$N:$N,MATCH($C4,data!$M:$M,0)),'Weekly Stats_NEW'!$B:$B,0)),"")</f>
        <v>39</v>
      </c>
      <c r="F4">
        <f>IFERROR(INDEX('Weekly Stats_NEW'!E:E,MATCH(INDEX(data!$N:$N,MATCH($C4,data!$M:$M,0)),'Weekly Stats_NEW'!$B:$B,0)),"")</f>
        <v>293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12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0.69199999999999995</v>
      </c>
      <c r="Y4" s="58">
        <f>IFERROR(ROUND(J4/I4,2),"")</f>
        <v>6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Geno Smith</v>
      </c>
      <c r="D5">
        <f>IFERROR(INDEX('Weekly Stats_NEW'!C:C,MATCH(INDEX(data!$N:$N,MATCH($C5,data!$M:$M,0)),'Weekly Stats_NEW'!$B:$B,0)),"")</f>
        <v>33</v>
      </c>
      <c r="E5">
        <f>IFERROR(INDEX('Weekly Stats_NEW'!D:D,MATCH(INDEX(data!$N:$N,MATCH($C5,data!$M:$M,0)),'Weekly Stats_NEW'!$B:$B,0)),"")</f>
        <v>44</v>
      </c>
      <c r="F5">
        <f>IFERROR(INDEX('Weekly Stats_NEW'!E:E,MATCH(INDEX(data!$N:$N,MATCH($C5,data!$M:$M,0)),'Weekly Stats_NEW'!$B:$B,0)),"")</f>
        <v>327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8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0.75</v>
      </c>
      <c r="Y5" s="58">
        <f t="shared" ref="Y5:Y12" si="2">IFERROR(ROUND(J5/I5,2),"")</f>
        <v>1.6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Joe Mixon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9</v>
      </c>
      <c r="J6">
        <f>IFERROR(INDEX('Weekly Stats_NEW'!I:I,MATCH(INDEX(data!$N:$N,MATCH($C6,data!$M:$M,0)),'Weekly Stats_NEW'!$B:$B,0)),"")</f>
        <v>25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25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2.78</v>
      </c>
      <c r="Z6" s="58">
        <f t="shared" si="3"/>
        <v>8.33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Alvin Kamara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20</v>
      </c>
      <c r="J7">
        <f>IFERROR(INDEX('Weekly Stats_NEW'!I:I,MATCH(INDEX(data!$N:$N,MATCH($C7,data!$M:$M,0)),'Weekly Stats_NEW'!$B:$B,0)),"")</f>
        <v>115</v>
      </c>
      <c r="K7">
        <f>IFERROR(INDEX('Weekly Stats_NEW'!J:J,MATCH(INDEX(data!$N:$N,MATCH($C7,data!$M:$M,0)),'Weekly Stats_NEW'!$B:$B,0)),"")</f>
        <v>3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65</v>
      </c>
      <c r="N7">
        <f>IFERROR(INDEX('Weekly Stats_NEW'!M:M,MATCH(INDEX(data!$N:$N,MATCH($C7,data!$M:$M,0)),'Weekly Stats_NEW'!$B:$B,0)),"")</f>
        <v>1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5.75</v>
      </c>
      <c r="Z7" s="58">
        <f t="shared" si="3"/>
        <v>32.5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Rachaad White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10</v>
      </c>
      <c r="J8">
        <f>IFERROR(INDEX('Weekly Stats_NEW'!I:I,MATCH(INDEX(data!$N:$N,MATCH($C8,data!$M:$M,0)),'Weekly Stats_NEW'!$B:$B,0)),"")</f>
        <v>18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5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1.8</v>
      </c>
      <c r="Z8" s="58">
        <f t="shared" si="3"/>
        <v>5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Tyreek Hill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12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24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12</v>
      </c>
      <c r="Z9" s="58">
        <f t="shared" si="3"/>
        <v>8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Ja'Marr Chase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35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8.75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Chris Olave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7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81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7</v>
      </c>
      <c r="Z11" s="58">
        <f t="shared" si="3"/>
        <v>20.25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Jake Bates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10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60</v>
      </c>
      <c r="E13" s="49">
        <f t="shared" ref="E13:W13" si="5">SUM(E4:E12)</f>
        <v>83</v>
      </c>
      <c r="F13" s="49">
        <f t="shared" si="5"/>
        <v>620</v>
      </c>
      <c r="G13" s="49">
        <f t="shared" si="5"/>
        <v>2</v>
      </c>
      <c r="H13" s="49">
        <f t="shared" si="5"/>
        <v>2</v>
      </c>
      <c r="I13" s="49">
        <f t="shared" si="5"/>
        <v>48</v>
      </c>
      <c r="J13" s="49">
        <f t="shared" si="5"/>
        <v>197</v>
      </c>
      <c r="K13" s="49">
        <f t="shared" si="5"/>
        <v>3</v>
      </c>
      <c r="L13" s="49">
        <f t="shared" si="5"/>
        <v>17</v>
      </c>
      <c r="M13" s="49">
        <f t="shared" si="5"/>
        <v>235</v>
      </c>
      <c r="N13" s="49">
        <f t="shared" si="5"/>
        <v>1</v>
      </c>
      <c r="O13" s="49">
        <f t="shared" si="5"/>
        <v>0</v>
      </c>
      <c r="P13" s="49">
        <f t="shared" si="5"/>
        <v>0</v>
      </c>
      <c r="Q13" s="49">
        <f t="shared" si="5"/>
        <v>3</v>
      </c>
      <c r="R13" s="49">
        <f t="shared" si="5"/>
        <v>2</v>
      </c>
      <c r="S13" s="49">
        <f t="shared" si="5"/>
        <v>0</v>
      </c>
      <c r="T13" s="49">
        <f t="shared" si="5"/>
        <v>0</v>
      </c>
      <c r="U13" s="49">
        <f t="shared" si="5"/>
        <v>1</v>
      </c>
      <c r="V13" s="49">
        <f t="shared" si="5"/>
        <v>10</v>
      </c>
      <c r="W13" s="49">
        <f t="shared" si="5"/>
        <v>1</v>
      </c>
      <c r="X13" s="57">
        <f>IFERROR(ROUND(D13/E13,3),0)</f>
        <v>0.72299999999999998</v>
      </c>
      <c r="Y13" s="59">
        <f>IFERROR(ROUND(J13/I13,2),0)</f>
        <v>4.0999999999999996</v>
      </c>
      <c r="Z13" s="59">
        <f>IFERROR(ROUND(M13/L13,2),0)</f>
        <v>13.82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Ravens</v>
      </c>
      <c r="D15" s="50">
        <f>IFERROR(INDEX('Weekly Stats_NEW'!C:C,MATCH($C15,'Weekly Stats_NEW'!$A:$A,0)),"")</f>
        <v>5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260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Andy Reid</v>
      </c>
      <c r="D17" s="50">
        <f>IFERROR(INDEX('Weekly Stats_NEW'!BS:BS,MATCH(C17,'Weekly Stats_NEW'!AB:AB,0))-INDEX('Weekly Stats_NEW'!BT:BT,MATCH(C17,'Weekly Stats_NEW'!AB:AB,0)),"")</f>
        <v>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8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6</v>
      </c>
      <c r="J20" s="7">
        <f>SUM(J21:J22)</f>
        <v>0</v>
      </c>
      <c r="K20" s="7">
        <f t="shared" ref="K20:Y20" si="7">SUM(K21:K22)</f>
        <v>6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1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28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2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1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3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2</v>
      </c>
      <c r="V24">
        <f>IF(I15&lt;=14,-2,0)</f>
        <v>0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9</v>
      </c>
      <c r="I25" s="7">
        <f t="shared" si="9"/>
        <v>0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5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5</v>
      </c>
      <c r="V25" s="7">
        <f t="shared" si="9"/>
        <v>-6</v>
      </c>
      <c r="W25" s="7">
        <f t="shared" si="9"/>
        <v>-5</v>
      </c>
      <c r="X25" s="7">
        <f t="shared" si="9"/>
        <v>-3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18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Jalen Hurts</v>
      </c>
      <c r="D29">
        <f>IFERROR(INDEX('Weekly Stats_NEW'!C:C,MATCH(INDEX(data!$N:$N,MATCH($C29,data!$M:$M,0)),'Weekly Stats_NEW'!$B:$B,0)),"")</f>
        <v>23</v>
      </c>
      <c r="E29">
        <f>IFERROR(INDEX('Weekly Stats_NEW'!D:D,MATCH(INDEX(data!$N:$N,MATCH($C29,data!$M:$M,0)),'Weekly Stats_NEW'!$B:$B,0)),"")</f>
        <v>30</v>
      </c>
      <c r="F29">
        <f>IFERROR(INDEX('Weekly Stats_NEW'!E:E,MATCH(INDEX(data!$N:$N,MATCH($C29,data!$M:$M,0)),'Weekly Stats_NEW'!$B:$B,0)),"")</f>
        <v>183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13</v>
      </c>
      <c r="J29">
        <f>IFERROR(INDEX('Weekly Stats_NEW'!I:I,MATCH(INDEX(data!$N:$N,MATCH($C29,data!$M:$M,0)),'Weekly Stats_NEW'!$B:$B,0)),"")</f>
        <v>85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0.76700000000000002</v>
      </c>
      <c r="Y29" s="58">
        <f>IFERROR(ROUND(J29/I29,2),"")</f>
        <v>6.54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Malik Willis</v>
      </c>
      <c r="D30">
        <f>IFERROR(INDEX('Weekly Stats_NEW'!C:C,MATCH(INDEX(data!$N:$N,MATCH($C30,data!$M:$M,0)),'Weekly Stats_NEW'!$B:$B,0)),"")</f>
        <v>12</v>
      </c>
      <c r="E30">
        <f>IFERROR(INDEX('Weekly Stats_NEW'!D:D,MATCH(INDEX(data!$N:$N,MATCH($C30,data!$M:$M,0)),'Weekly Stats_NEW'!$B:$B,0)),"")</f>
        <v>14</v>
      </c>
      <c r="F30">
        <f>IFERROR(INDEX('Weekly Stats_NEW'!E:E,MATCH(INDEX(data!$N:$N,MATCH($C30,data!$M:$M,0)),'Weekly Stats_NEW'!$B:$B,0)),"")</f>
        <v>122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6</v>
      </c>
      <c r="J30">
        <f>IFERROR(INDEX('Weekly Stats_NEW'!I:I,MATCH(INDEX(data!$N:$N,MATCH($C30,data!$M:$M,0)),'Weekly Stats_NEW'!$B:$B,0)),"")</f>
        <v>41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0.85699999999999998</v>
      </c>
      <c r="Y30" s="58">
        <f t="shared" ref="Y30:Y37" si="12">IFERROR(ROUND(J30/I30,2),"")</f>
        <v>6.83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Derrick Henry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18</v>
      </c>
      <c r="J31">
        <f>IFERROR(INDEX('Weekly Stats_NEW'!I:I,MATCH(INDEX(data!$N:$N,MATCH($C31,data!$M:$M,0)),'Weekly Stats_NEW'!$B:$B,0)),"")</f>
        <v>84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12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4.67</v>
      </c>
      <c r="Z31" s="58">
        <f t="shared" si="13"/>
        <v>12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Tony Pollard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17</v>
      </c>
      <c r="J32">
        <f>IFERROR(INDEX('Weekly Stats_NEW'!I:I,MATCH(INDEX(data!$N:$N,MATCH($C32,data!$M:$M,0)),'Weekly Stats_NEW'!$B:$B,0)),"")</f>
        <v>62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40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3.65</v>
      </c>
      <c r="Z32" s="58">
        <f t="shared" si="13"/>
        <v>8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Jaylen Warren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9</v>
      </c>
      <c r="J33">
        <f>IFERROR(INDEX('Weekly Stats_NEW'!I:I,MATCH(INDEX(data!$N:$N,MATCH($C33,data!$M:$M,0)),'Weekly Stats_NEW'!$B:$B,0)),"")</f>
        <v>42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19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4.67</v>
      </c>
      <c r="Z33" s="58">
        <f t="shared" si="13"/>
        <v>9.5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DeVonta Smith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76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10.86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Travis Kelce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1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</v>
      </c>
      <c r="M35">
        <f>IFERROR(INDEX('Weekly Stats_NEW'!L:L,MATCH(INDEX(data!$N:$N,MATCH($C35,data!$M:$M,0)),'Weekly Stats_NEW'!$B:$B,0)),"")</f>
        <v>5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1</v>
      </c>
      <c r="Z35" s="58">
        <f t="shared" si="13"/>
        <v>5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Tank Dell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3</v>
      </c>
      <c r="J36">
        <f>IFERROR(INDEX('Weekly Stats_NEW'!I:I,MATCH(INDEX(data!$N:$N,MATCH($C36,data!$M:$M,0)),'Weekly Stats_NEW'!$B:$B,0)),"")</f>
        <v>16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-3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5.33</v>
      </c>
      <c r="Z36" s="58">
        <f t="shared" si="13"/>
        <v>-3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Ka'imi Fairbairn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4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3</v>
      </c>
      <c r="U37">
        <f>IFERROR(INDEX('Weekly Stats_NEW'!T:T,MATCH(INDEX(data!$N:$N,MATCH($C37,data!$M:$M,0)),'Weekly Stats_NEW'!$B:$B,0)),"")</f>
        <v>1</v>
      </c>
      <c r="V37">
        <f t="shared" si="10"/>
        <v>13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35</v>
      </c>
      <c r="E38" s="49">
        <f t="shared" ref="E38:W38" si="15">SUM(E29:E37)</f>
        <v>44</v>
      </c>
      <c r="F38" s="49">
        <f t="shared" si="15"/>
        <v>305</v>
      </c>
      <c r="G38" s="49">
        <f t="shared" si="15"/>
        <v>2</v>
      </c>
      <c r="H38" s="49">
        <f t="shared" si="15"/>
        <v>1</v>
      </c>
      <c r="I38" s="49">
        <f t="shared" si="15"/>
        <v>67</v>
      </c>
      <c r="J38" s="49">
        <f t="shared" si="15"/>
        <v>331</v>
      </c>
      <c r="K38" s="49">
        <f t="shared" si="15"/>
        <v>2</v>
      </c>
      <c r="L38" s="49">
        <f t="shared" si="15"/>
        <v>17</v>
      </c>
      <c r="M38" s="49">
        <f t="shared" si="15"/>
        <v>149</v>
      </c>
      <c r="N38" s="49">
        <f t="shared" si="15"/>
        <v>1</v>
      </c>
      <c r="O38" s="49">
        <f t="shared" si="15"/>
        <v>0</v>
      </c>
      <c r="P38" s="49">
        <f t="shared" si="15"/>
        <v>0</v>
      </c>
      <c r="Q38" s="49">
        <f t="shared" si="15"/>
        <v>4</v>
      </c>
      <c r="R38" s="49">
        <f t="shared" si="15"/>
        <v>0</v>
      </c>
      <c r="S38" s="49">
        <f t="shared" si="15"/>
        <v>1</v>
      </c>
      <c r="T38" s="49">
        <f t="shared" si="15"/>
        <v>3</v>
      </c>
      <c r="U38" s="49">
        <f t="shared" si="15"/>
        <v>1</v>
      </c>
      <c r="V38" s="49">
        <f t="shared" si="15"/>
        <v>13</v>
      </c>
      <c r="W38" s="49">
        <f t="shared" si="15"/>
        <v>0</v>
      </c>
      <c r="X38" s="57">
        <f>IFERROR(ROUND(D38/E38,3),0)</f>
        <v>0.79500000000000004</v>
      </c>
      <c r="Y38" s="59">
        <f>IFERROR(ROUND(J38/I38,2),0)</f>
        <v>4.9400000000000004</v>
      </c>
      <c r="Z38" s="59">
        <f>IFERROR(ROUND(M38/L38,2),0)</f>
        <v>8.76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Cowboys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432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44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21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10</v>
      </c>
      <c r="B46" s="19" t="str">
        <f>IFERROR(INDEX(data!I:I,MATCH(A46,data!H:H,0)),"")</f>
        <v>Mixon the Kool-Aid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Dak Prescott</v>
      </c>
      <c r="D48">
        <f>IFERROR(INDEX('Weekly Stats_NEW'!C:C,MATCH(INDEX(data!$N:$N,MATCH($C48,data!$M:$M,0)),'Weekly Stats_NEW'!$B:$B,0)),"")</f>
        <v>27</v>
      </c>
      <c r="E48">
        <f>IFERROR(INDEX('Weekly Stats_NEW'!D:D,MATCH(INDEX(data!$N:$N,MATCH($C48,data!$M:$M,0)),'Weekly Stats_NEW'!$B:$B,0)),"")</f>
        <v>39</v>
      </c>
      <c r="F48">
        <f>IFERROR(INDEX('Weekly Stats_NEW'!E:E,MATCH(INDEX(data!$N:$N,MATCH($C48,data!$M:$M,0)),'Weekly Stats_NEW'!$B:$B,0)),"")</f>
        <v>293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2</v>
      </c>
      <c r="I48">
        <f>IFERROR(INDEX('Weekly Stats_NEW'!H:H,MATCH(INDEX(data!$N:$N,MATCH($C48,data!$M:$M,0)),'Weekly Stats_NEW'!$B:$B,0)),"")</f>
        <v>2</v>
      </c>
      <c r="J48">
        <f>IFERROR(INDEX('Weekly Stats_NEW'!I:I,MATCH(INDEX(data!$N:$N,MATCH($C48,data!$M:$M,0)),'Weekly Stats_NEW'!$B:$B,0)),"")</f>
        <v>12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0.69199999999999995</v>
      </c>
      <c r="Y48" s="58">
        <f>IFERROR(ROUND(J48/I48,2),"")</f>
        <v>6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Brock Purdy</v>
      </c>
      <c r="D49">
        <f>IFERROR(INDEX('Weekly Stats_NEW'!C:C,MATCH(INDEX(data!$N:$N,MATCH($C49,data!$M:$M,0)),'Weekly Stats_NEW'!$B:$B,0)),"")</f>
        <v>28</v>
      </c>
      <c r="E49">
        <f>IFERROR(INDEX('Weekly Stats_NEW'!D:D,MATCH(INDEX(data!$N:$N,MATCH($C49,data!$M:$M,0)),'Weekly Stats_NEW'!$B:$B,0)),"")</f>
        <v>36</v>
      </c>
      <c r="F49">
        <f>IFERROR(INDEX('Weekly Stats_NEW'!E:E,MATCH(INDEX(data!$N:$N,MATCH($C49,data!$M:$M,0)),'Weekly Stats_NEW'!$B:$B,0)),"")</f>
        <v>319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2</v>
      </c>
      <c r="J49">
        <f>IFERROR(INDEX('Weekly Stats_NEW'!I:I,MATCH(INDEX(data!$N:$N,MATCH($C49,data!$M:$M,0)),'Weekly Stats_NEW'!$B:$B,0)),"")</f>
        <v>12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1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0.77800000000000002</v>
      </c>
      <c r="Y49" s="58">
        <f t="shared" ref="Y49:Y56" si="18">IFERROR(ROUND(J49/I49,2),"")</f>
        <v>6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Joe Mixon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9</v>
      </c>
      <c r="J50">
        <f>IFERROR(INDEX('Weekly Stats_NEW'!I:I,MATCH(INDEX(data!$N:$N,MATCH($C50,data!$M:$M,0)),'Weekly Stats_NEW'!$B:$B,0)),"")</f>
        <v>25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3</v>
      </c>
      <c r="M50">
        <f>IFERROR(INDEX('Weekly Stats_NEW'!L:L,MATCH(INDEX(data!$N:$N,MATCH($C50,data!$M:$M,0)),'Weekly Stats_NEW'!$B:$B,0)),"")</f>
        <v>25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2.78</v>
      </c>
      <c r="Z50" s="58">
        <f t="shared" si="19"/>
        <v>8.33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Alvin Kamara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20</v>
      </c>
      <c r="J51">
        <f>IFERROR(INDEX('Weekly Stats_NEW'!I:I,MATCH(INDEX(data!$N:$N,MATCH($C51,data!$M:$M,0)),'Weekly Stats_NEW'!$B:$B,0)),"")</f>
        <v>115</v>
      </c>
      <c r="K51">
        <f>IFERROR(INDEX('Weekly Stats_NEW'!J:J,MATCH(INDEX(data!$N:$N,MATCH($C51,data!$M:$M,0)),'Weekly Stats_NEW'!$B:$B,0)),"")</f>
        <v>3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65</v>
      </c>
      <c r="N51">
        <f>IFERROR(INDEX('Weekly Stats_NEW'!M:M,MATCH(INDEX(data!$N:$N,MATCH($C51,data!$M:$M,0)),'Weekly Stats_NEW'!$B:$B,0)),"")</f>
        <v>1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5.75</v>
      </c>
      <c r="Z51" s="58">
        <f t="shared" si="19"/>
        <v>32.5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Rachaad White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10</v>
      </c>
      <c r="J52">
        <f>IFERROR(INDEX('Weekly Stats_NEW'!I:I,MATCH(INDEX(data!$N:$N,MATCH($C52,data!$M:$M,0)),'Weekly Stats_NEW'!$B:$B,0)),"")</f>
        <v>18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5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1.8</v>
      </c>
      <c r="Z52" s="58">
        <f t="shared" si="19"/>
        <v>5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Tyreek Hill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1</v>
      </c>
      <c r="J53">
        <f>IFERROR(INDEX('Weekly Stats_NEW'!I:I,MATCH(INDEX(data!$N:$N,MATCH($C53,data!$M:$M,0)),'Weekly Stats_NEW'!$B:$B,0)),"")</f>
        <v>12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3</v>
      </c>
      <c r="M53">
        <f>IFERROR(INDEX('Weekly Stats_NEW'!L:L,MATCH(INDEX(data!$N:$N,MATCH($C53,data!$M:$M,0)),'Weekly Stats_NEW'!$B:$B,0)),"")</f>
        <v>24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>
        <f t="shared" si="18"/>
        <v>12</v>
      </c>
      <c r="Z53" s="58">
        <f t="shared" si="19"/>
        <v>8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Ja'Marr Chase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4</v>
      </c>
      <c r="M54">
        <f>IFERROR(INDEX('Weekly Stats_NEW'!L:L,MATCH(INDEX(data!$N:$N,MATCH($C54,data!$M:$M,0)),'Weekly Stats_NEW'!$B:$B,0)),"")</f>
        <v>35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8.75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Chris Godwin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7</v>
      </c>
      <c r="M55">
        <f>IFERROR(INDEX('Weekly Stats_NEW'!L:L,MATCH(INDEX(data!$N:$N,MATCH($C55,data!$M:$M,0)),'Weekly Stats_NEW'!$B:$B,0)),"")</f>
        <v>117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16.71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Jake Bates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3</v>
      </c>
      <c r="R56">
        <f>IFERROR(INDEX('Weekly Stats_NEW'!Q:Q,MATCH(INDEX(data!$N:$N,MATCH($C56,data!$M:$M,0)),'Weekly Stats_NEW'!$B:$B,0)),"")</f>
        <v>2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1</v>
      </c>
      <c r="V56">
        <f t="shared" si="16"/>
        <v>10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55</v>
      </c>
      <c r="E57" s="49">
        <f t="shared" ref="E57:W57" si="21">SUM(E48:E56)</f>
        <v>75</v>
      </c>
      <c r="F57" s="49">
        <f t="shared" si="21"/>
        <v>612</v>
      </c>
      <c r="G57" s="49">
        <f t="shared" si="21"/>
        <v>2</v>
      </c>
      <c r="H57" s="49">
        <f t="shared" si="21"/>
        <v>3</v>
      </c>
      <c r="I57" s="49">
        <f t="shared" si="21"/>
        <v>44</v>
      </c>
      <c r="J57" s="49">
        <f t="shared" si="21"/>
        <v>194</v>
      </c>
      <c r="K57" s="49">
        <f t="shared" si="21"/>
        <v>3</v>
      </c>
      <c r="L57" s="49">
        <f t="shared" si="21"/>
        <v>20</v>
      </c>
      <c r="M57" s="49">
        <f t="shared" si="21"/>
        <v>271</v>
      </c>
      <c r="N57" s="49">
        <f t="shared" si="21"/>
        <v>2</v>
      </c>
      <c r="O57" s="49">
        <f t="shared" si="21"/>
        <v>1</v>
      </c>
      <c r="P57" s="49">
        <f t="shared" si="21"/>
        <v>0</v>
      </c>
      <c r="Q57" s="49">
        <f t="shared" si="21"/>
        <v>3</v>
      </c>
      <c r="R57" s="49">
        <f t="shared" si="21"/>
        <v>2</v>
      </c>
      <c r="S57" s="49">
        <f t="shared" si="21"/>
        <v>0</v>
      </c>
      <c r="T57" s="49">
        <f t="shared" si="21"/>
        <v>0</v>
      </c>
      <c r="U57" s="49">
        <f t="shared" si="21"/>
        <v>1</v>
      </c>
      <c r="V57" s="49">
        <f t="shared" si="21"/>
        <v>10</v>
      </c>
      <c r="W57" s="49">
        <f t="shared" si="21"/>
        <v>1</v>
      </c>
      <c r="X57" s="57">
        <f>IFERROR(ROUND(D57/E57,3),0)</f>
        <v>0.73299999999999998</v>
      </c>
      <c r="Y57" s="59">
        <f>IFERROR(ROUND(J57/I57,2),0)</f>
        <v>4.41</v>
      </c>
      <c r="Z57" s="59">
        <f>IFERROR(ROUND(M57/L57,2),0)</f>
        <v>13.55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Ravens</v>
      </c>
      <c r="D59" s="50">
        <f>IFERROR(INDEX('Weekly Stats_NEW'!C:C,MATCH($C59,'Weekly Stats_NEW'!$A:$A,0)),"")</f>
        <v>5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260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26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Andy Reid</v>
      </c>
      <c r="D61" s="50">
        <f>IFERROR(INDEX('Weekly Stats_NEW'!BS:BS,MATCH(C61,'Weekly Stats_NEW'!AB:AB,0))-INDEX('Weekly Stats_NEW'!BT:BT,MATCH(C61,'Weekly Stats_NEW'!AB:AB,0)),"")</f>
        <v>1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8</v>
      </c>
      <c r="F64" s="7">
        <f t="shared" si="22"/>
        <v>6</v>
      </c>
      <c r="G64" s="7">
        <f t="shared" si="22"/>
        <v>0</v>
      </c>
      <c r="H64" s="7">
        <f t="shared" si="22"/>
        <v>0</v>
      </c>
      <c r="I64" s="7">
        <f t="shared" si="22"/>
        <v>6</v>
      </c>
      <c r="J64" s="7">
        <f>SUM(J65:J66)</f>
        <v>2</v>
      </c>
      <c r="K64" s="7">
        <f t="shared" si="22"/>
        <v>0</v>
      </c>
      <c r="L64" s="7">
        <f t="shared" si="22"/>
        <v>0</v>
      </c>
      <c r="M64" s="7">
        <f t="shared" si="22"/>
        <v>2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3</v>
      </c>
      <c r="R64" s="7">
        <f t="shared" si="22"/>
        <v>0</v>
      </c>
      <c r="S64" s="7">
        <f t="shared" si="22"/>
        <v>1</v>
      </c>
      <c r="T64" s="7">
        <f t="shared" si="22"/>
        <v>0</v>
      </c>
      <c r="U64" s="7">
        <f t="shared" si="22"/>
        <v>0</v>
      </c>
      <c r="V64" s="7">
        <f t="shared" si="22"/>
        <v>-6</v>
      </c>
      <c r="W64" s="7">
        <f t="shared" si="22"/>
        <v>0</v>
      </c>
      <c r="X64" s="7">
        <f t="shared" si="22"/>
        <v>0</v>
      </c>
      <c r="Y64" s="7">
        <f t="shared" si="22"/>
        <v>-2</v>
      </c>
      <c r="Z64" s="7">
        <f>SUM(Z65:Z66)</f>
        <v>0</v>
      </c>
      <c r="AA64" s="7">
        <f t="shared" si="22"/>
        <v>0</v>
      </c>
      <c r="AB64" s="7">
        <f>SUM(D64:AA64)</f>
        <v>24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24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2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6</v>
      </c>
      <c r="G66">
        <f>IF(H57&lt;H82,2,0)</f>
        <v>0</v>
      </c>
      <c r="H66">
        <f>IF(J57&gt;J82,6,0)</f>
        <v>0</v>
      </c>
      <c r="I66">
        <f>IF(K57&gt;K82,6,0)</f>
        <v>6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0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0</v>
      </c>
      <c r="X66">
        <f>IF(D59&gt;=D84,0,-2)</f>
        <v>0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2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0</v>
      </c>
      <c r="M67">
        <f>IFERROR(IF(Z82&gt;Z57,2,0),0)</f>
        <v>2</v>
      </c>
      <c r="N67">
        <f>IF(L82&gt;L57,2,0)</f>
        <v>2</v>
      </c>
      <c r="O67">
        <f>IF(P82&gt;P57,2,0)</f>
        <v>2</v>
      </c>
      <c r="P67">
        <f>IF(O82&lt;O57,3,0)</f>
        <v>0</v>
      </c>
      <c r="Q67">
        <f>IFERROR(IF(V82&gt;V57,3,0),0)</f>
        <v>0</v>
      </c>
      <c r="R67">
        <f>IFERROR(IF(W82&gt;W57,1,0),0)</f>
        <v>1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3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-2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2</v>
      </c>
      <c r="H69" s="7">
        <f t="shared" si="23"/>
        <v>9</v>
      </c>
      <c r="I69" s="7">
        <f t="shared" si="23"/>
        <v>0</v>
      </c>
      <c r="J69" s="7">
        <f t="shared" si="23"/>
        <v>5</v>
      </c>
      <c r="K69" s="7">
        <f t="shared" si="23"/>
        <v>9</v>
      </c>
      <c r="L69" s="7">
        <f t="shared" si="23"/>
        <v>0</v>
      </c>
      <c r="M69" s="7">
        <f t="shared" si="23"/>
        <v>4</v>
      </c>
      <c r="N69" s="7">
        <f t="shared" si="23"/>
        <v>2</v>
      </c>
      <c r="O69" s="7">
        <f t="shared" si="23"/>
        <v>2</v>
      </c>
      <c r="P69" s="7">
        <f t="shared" si="23"/>
        <v>0</v>
      </c>
      <c r="Q69" s="7">
        <f t="shared" si="23"/>
        <v>0</v>
      </c>
      <c r="R69" s="7">
        <f t="shared" si="23"/>
        <v>1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-5</v>
      </c>
      <c r="X69" s="7">
        <f t="shared" si="23"/>
        <v>-3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28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28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5</v>
      </c>
      <c r="B71" s="19" t="str">
        <f>IFERROR(INDEX(data!I:I,MATCH(A71,data!H:H,0)),"")</f>
        <v>Captain Kirk and the Wrath of Quon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Matthew Stafford</v>
      </c>
      <c r="D73">
        <f>IFERROR(INDEX('Weekly Stats_NEW'!C:C,MATCH(INDEX(data!$N:$N,MATCH($C73,data!$M:$M,0)),'Weekly Stats_NEW'!$B:$B,0)),"")</f>
        <v>19</v>
      </c>
      <c r="E73">
        <f>IFERROR(INDEX('Weekly Stats_NEW'!D:D,MATCH(INDEX(data!$N:$N,MATCH($C73,data!$M:$M,0)),'Weekly Stats_NEW'!$B:$B,0)),"")</f>
        <v>27</v>
      </c>
      <c r="F73">
        <f>IFERROR(INDEX('Weekly Stats_NEW'!E:E,MATCH(INDEX(data!$N:$N,MATCH($C73,data!$M:$M,0)),'Weekly Stats_NEW'!$B:$B,0)),"")</f>
        <v>216</v>
      </c>
      <c r="G73">
        <f>IFERROR(INDEX('Weekly Stats_NEW'!F:F,MATCH(INDEX(data!$N:$N,MATCH($C73,data!$M:$M,0)),'Weekly Stats_NEW'!$B:$B,0)),"")</f>
        <v>0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0</v>
      </c>
      <c r="J73">
        <f>IFERROR(INDEX('Weekly Stats_NEW'!I:I,MATCH(INDEX(data!$N:$N,MATCH($C73,data!$M:$M,0)),'Weekly Stats_NEW'!$B:$B,0)),"")</f>
        <v>0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0.70399999999999996</v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Josh Allen</v>
      </c>
      <c r="D74">
        <f>IFERROR(INDEX('Weekly Stats_NEW'!C:C,MATCH(INDEX(data!$N:$N,MATCH($C74,data!$M:$M,0)),'Weekly Stats_NEW'!$B:$B,0)),"")</f>
        <v>13</v>
      </c>
      <c r="E74">
        <f>IFERROR(INDEX('Weekly Stats_NEW'!D:D,MATCH(INDEX(data!$N:$N,MATCH($C74,data!$M:$M,0)),'Weekly Stats_NEW'!$B:$B,0)),"")</f>
        <v>19</v>
      </c>
      <c r="F74">
        <f>IFERROR(INDEX('Weekly Stats_NEW'!E:E,MATCH(INDEX(data!$N:$N,MATCH($C74,data!$M:$M,0)),'Weekly Stats_NEW'!$B:$B,0)),"")</f>
        <v>139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2</v>
      </c>
      <c r="J74">
        <f>IFERROR(INDEX('Weekly Stats_NEW'!I:I,MATCH(INDEX(data!$N:$N,MATCH($C74,data!$M:$M,0)),'Weekly Stats_NEW'!$B:$B,0)),"")</f>
        <v>2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0.68400000000000005</v>
      </c>
      <c r="Y74" s="58">
        <f t="shared" ref="Y74:Y81" si="26">IFERROR(ROUND(J74/I74,2),"")</f>
        <v>1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Travis Etienne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13</v>
      </c>
      <c r="J75">
        <f>IFERROR(INDEX('Weekly Stats_NEW'!I:I,MATCH(INDEX(data!$N:$N,MATCH($C75,data!$M:$M,0)),'Weekly Stats_NEW'!$B:$B,0)),"")</f>
        <v>52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3</v>
      </c>
      <c r="M75">
        <f>IFERROR(INDEX('Weekly Stats_NEW'!L:L,MATCH(INDEX(data!$N:$N,MATCH($C75,data!$M:$M,0)),'Weekly Stats_NEW'!$B:$B,0)),"")</f>
        <v>6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</v>
      </c>
      <c r="Z75" s="58">
        <f t="shared" si="27"/>
        <v>2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Saquon Barkley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22</v>
      </c>
      <c r="J76">
        <f>IFERROR(INDEX('Weekly Stats_NEW'!I:I,MATCH(INDEX(data!$N:$N,MATCH($C76,data!$M:$M,0)),'Weekly Stats_NEW'!$B:$B,0)),"")</f>
        <v>95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4</v>
      </c>
      <c r="M76">
        <f>IFERROR(INDEX('Weekly Stats_NEW'!L:L,MATCH(INDEX(data!$N:$N,MATCH($C76,data!$M:$M,0)),'Weekly Stats_NEW'!$B:$B,0)),"")</f>
        <v>21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1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4.32</v>
      </c>
      <c r="Z76" s="58">
        <f t="shared" si="27"/>
        <v>5.25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Jonathan Taylor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12</v>
      </c>
      <c r="J77">
        <f>IFERROR(INDEX('Weekly Stats_NEW'!I:I,MATCH(INDEX(data!$N:$N,MATCH($C77,data!$M:$M,0)),'Weekly Stats_NEW'!$B:$B,0)),"")</f>
        <v>103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32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8.58</v>
      </c>
      <c r="Z77" s="58">
        <f t="shared" si="27"/>
        <v>16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Justin Jefferson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133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33.25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Nico Collins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8</v>
      </c>
      <c r="M79">
        <f>IFERROR(INDEX('Weekly Stats_NEW'!L:L,MATCH(INDEX(data!$N:$N,MATCH($C79,data!$M:$M,0)),'Weekly Stats_NEW'!$B:$B,0)),"")</f>
        <v>135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16.88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Michael Pittman Jr.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21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7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Jake Elliott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1</v>
      </c>
      <c r="V81">
        <f t="shared" si="24"/>
        <v>7</v>
      </c>
      <c r="W81">
        <f>IFERROR(Q81-(R81+S81+T81),0)</f>
        <v>2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32</v>
      </c>
      <c r="E82" s="49">
        <f t="shared" ref="E82:W82" si="29">SUM(E73:E81)</f>
        <v>46</v>
      </c>
      <c r="F82" s="49">
        <f t="shared" si="29"/>
        <v>355</v>
      </c>
      <c r="G82" s="49">
        <f t="shared" si="29"/>
        <v>1</v>
      </c>
      <c r="H82" s="49">
        <f t="shared" si="29"/>
        <v>0</v>
      </c>
      <c r="I82" s="49">
        <f t="shared" si="29"/>
        <v>49</v>
      </c>
      <c r="J82" s="49">
        <f t="shared" si="29"/>
        <v>252</v>
      </c>
      <c r="K82" s="49">
        <f t="shared" si="29"/>
        <v>1</v>
      </c>
      <c r="L82" s="49">
        <f t="shared" si="29"/>
        <v>24</v>
      </c>
      <c r="M82" s="49">
        <f t="shared" si="29"/>
        <v>348</v>
      </c>
      <c r="N82" s="49">
        <f t="shared" si="29"/>
        <v>2</v>
      </c>
      <c r="O82" s="49">
        <f t="shared" si="29"/>
        <v>1</v>
      </c>
      <c r="P82" s="49">
        <f t="shared" si="29"/>
        <v>1</v>
      </c>
      <c r="Q82" s="49">
        <f t="shared" si="29"/>
        <v>2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1</v>
      </c>
      <c r="V82" s="49">
        <f t="shared" si="29"/>
        <v>7</v>
      </c>
      <c r="W82" s="49">
        <f t="shared" si="29"/>
        <v>2</v>
      </c>
      <c r="X82" s="57">
        <f>IFERROR(ROUND(D82/E82,3),0)</f>
        <v>0.69599999999999995</v>
      </c>
      <c r="Y82" s="59">
        <f>IFERROR(ROUND(J82/I82,2),0)</f>
        <v>5.14</v>
      </c>
      <c r="Z82" s="59">
        <f>IFERROR(ROUND(M82/L82,2),0)</f>
        <v>14.5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49ers</v>
      </c>
      <c r="D84" s="50">
        <f>IFERROR(INDEX('Weekly Stats_NEW'!C:C,MATCH($C84,'Weekly Stats_NEW'!$A:$A,0)),"")</f>
        <v>4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403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23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Mike McCarthy</v>
      </c>
      <c r="D86" s="50">
        <f>IFERROR(INDEX('Weekly Stats_NEW'!BS:BS,MATCH(C86,'Weekly Stats_NEW'!AB:AB,0))-INDEX('Weekly Stats_NEW'!BT:BT,MATCH(C86,'Weekly Stats_NEW'!AB:AB,0)),"")</f>
        <v>-25</v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E990"/>
  <sheetViews>
    <sheetView zoomScaleNormal="100" workbookViewId="0"/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29.28515625" style="63" customWidth="1"/>
  </cols>
  <sheetData>
    <row r="1" spans="1:5" s="52" customFormat="1" ht="19.5" x14ac:dyDescent="0.4">
      <c r="A1" t="s">
        <v>115</v>
      </c>
      <c r="B1" t="s">
        <v>213</v>
      </c>
      <c r="C1" s="53"/>
      <c r="D1" s="61" t="s">
        <v>808</v>
      </c>
      <c r="E1" s="63" t="s">
        <v>304</v>
      </c>
    </row>
    <row r="2" spans="1:5" x14ac:dyDescent="0.2">
      <c r="A2" t="s">
        <v>115</v>
      </c>
      <c r="B2" t="s">
        <v>195</v>
      </c>
      <c r="C2" s="54" t="str">
        <f t="shared" ref="C2:C33" si="0">CONCATENATE(B2,$B$1)</f>
        <v>A_QB1: Coach: </v>
      </c>
      <c r="D2" s="61" t="s">
        <v>809</v>
      </c>
      <c r="E2" s="63" t="s">
        <v>291</v>
      </c>
    </row>
    <row r="3" spans="1:5" x14ac:dyDescent="0.2">
      <c r="A3" t="s">
        <v>115</v>
      </c>
      <c r="B3" t="s">
        <v>196</v>
      </c>
      <c r="C3" s="54" t="str">
        <f t="shared" si="0"/>
        <v>A_QB2: Coach: </v>
      </c>
      <c r="D3" s="61" t="s">
        <v>810</v>
      </c>
      <c r="E3" s="63" t="s">
        <v>180</v>
      </c>
    </row>
    <row r="4" spans="1:5" x14ac:dyDescent="0.2">
      <c r="A4" t="s">
        <v>115</v>
      </c>
      <c r="B4" t="s">
        <v>197</v>
      </c>
      <c r="C4" s="54" t="str">
        <f t="shared" si="0"/>
        <v>A_QB3: Coach: </v>
      </c>
      <c r="D4" s="61" t="s">
        <v>811</v>
      </c>
      <c r="E4" s="63" t="s">
        <v>169</v>
      </c>
    </row>
    <row r="5" spans="1:5" x14ac:dyDescent="0.2">
      <c r="A5" t="s">
        <v>115</v>
      </c>
      <c r="B5" t="s">
        <v>198</v>
      </c>
      <c r="C5" s="54" t="str">
        <f t="shared" si="0"/>
        <v>A_QB4: Coach: </v>
      </c>
      <c r="D5" s="61" t="s">
        <v>812</v>
      </c>
      <c r="E5" s="63" t="s">
        <v>559</v>
      </c>
    </row>
    <row r="6" spans="1:5" x14ac:dyDescent="0.2">
      <c r="A6" t="s">
        <v>115</v>
      </c>
      <c r="B6" t="s">
        <v>238</v>
      </c>
      <c r="C6" s="54" t="str">
        <f t="shared" si="0"/>
        <v>A_QB5: Coach: </v>
      </c>
      <c r="D6" s="61" t="s">
        <v>813</v>
      </c>
    </row>
    <row r="7" spans="1:5" x14ac:dyDescent="0.2">
      <c r="A7" t="s">
        <v>115</v>
      </c>
      <c r="B7" t="s">
        <v>636</v>
      </c>
      <c r="C7" s="54" t="str">
        <f t="shared" si="0"/>
        <v>A_Other_QBs: Coach: </v>
      </c>
      <c r="D7" s="61" t="s">
        <v>814</v>
      </c>
    </row>
    <row r="8" spans="1:5" x14ac:dyDescent="0.2">
      <c r="A8" t="s">
        <v>115</v>
      </c>
      <c r="B8" t="s">
        <v>199</v>
      </c>
      <c r="C8" s="54" t="str">
        <f t="shared" si="0"/>
        <v>A_RB1: Coach: </v>
      </c>
      <c r="D8" s="61" t="s">
        <v>815</v>
      </c>
      <c r="E8" s="63" t="s">
        <v>460</v>
      </c>
    </row>
    <row r="9" spans="1:5" x14ac:dyDescent="0.2">
      <c r="A9" t="s">
        <v>115</v>
      </c>
      <c r="B9" t="s">
        <v>200</v>
      </c>
      <c r="C9" s="54" t="str">
        <f t="shared" si="0"/>
        <v>A_RB2: Coach: </v>
      </c>
      <c r="D9" s="61" t="s">
        <v>816</v>
      </c>
      <c r="E9" s="63" t="s">
        <v>461</v>
      </c>
    </row>
    <row r="10" spans="1:5" x14ac:dyDescent="0.2">
      <c r="A10" t="s">
        <v>115</v>
      </c>
      <c r="B10" t="s">
        <v>201</v>
      </c>
      <c r="C10" s="54" t="str">
        <f t="shared" si="0"/>
        <v>A_RB3: Coach: </v>
      </c>
      <c r="D10" s="61" t="s">
        <v>817</v>
      </c>
      <c r="E10" s="63" t="s">
        <v>702</v>
      </c>
    </row>
    <row r="11" spans="1:5" x14ac:dyDescent="0.2">
      <c r="A11" t="s">
        <v>115</v>
      </c>
      <c r="B11" t="s">
        <v>202</v>
      </c>
      <c r="C11" s="54" t="str">
        <f t="shared" si="0"/>
        <v>A_RB4: Coach: </v>
      </c>
      <c r="D11" s="61" t="s">
        <v>818</v>
      </c>
      <c r="E11" s="63" t="s">
        <v>461</v>
      </c>
    </row>
    <row r="12" spans="1:5" x14ac:dyDescent="0.2">
      <c r="A12" t="s">
        <v>115</v>
      </c>
      <c r="B12" t="s">
        <v>203</v>
      </c>
      <c r="C12" s="54" t="str">
        <f t="shared" si="0"/>
        <v>A_RB5: Coach: </v>
      </c>
      <c r="D12" s="61" t="s">
        <v>819</v>
      </c>
    </row>
    <row r="13" spans="1:5" x14ac:dyDescent="0.2">
      <c r="A13" t="s">
        <v>115</v>
      </c>
      <c r="B13" t="s">
        <v>204</v>
      </c>
      <c r="C13" s="54" t="str">
        <f t="shared" si="0"/>
        <v>A_RB6: Coach: </v>
      </c>
      <c r="D13" s="61" t="s">
        <v>820</v>
      </c>
    </row>
    <row r="14" spans="1:5" x14ac:dyDescent="0.2">
      <c r="A14" t="s">
        <v>115</v>
      </c>
      <c r="B14" t="s">
        <v>637</v>
      </c>
      <c r="C14" s="54" t="str">
        <f t="shared" si="0"/>
        <v>A_Other_RBs: Coach: </v>
      </c>
      <c r="D14" s="61" t="s">
        <v>821</v>
      </c>
    </row>
    <row r="15" spans="1:5" x14ac:dyDescent="0.2">
      <c r="A15" t="s">
        <v>115</v>
      </c>
      <c r="B15" t="s">
        <v>205</v>
      </c>
      <c r="C15" s="54" t="str">
        <f t="shared" si="0"/>
        <v>A_RC1: Coach: </v>
      </c>
      <c r="D15" s="61" t="s">
        <v>822</v>
      </c>
      <c r="E15" s="63" t="s">
        <v>281</v>
      </c>
    </row>
    <row r="16" spans="1:5" x14ac:dyDescent="0.2">
      <c r="A16" t="s">
        <v>115</v>
      </c>
      <c r="B16" t="s">
        <v>206</v>
      </c>
      <c r="C16" s="54" t="str">
        <f t="shared" si="0"/>
        <v>A_RC2: Coach: </v>
      </c>
      <c r="D16" s="61" t="s">
        <v>823</v>
      </c>
      <c r="E16" s="63" t="s">
        <v>468</v>
      </c>
    </row>
    <row r="17" spans="1:5" x14ac:dyDescent="0.2">
      <c r="A17" t="s">
        <v>115</v>
      </c>
      <c r="B17" t="s">
        <v>207</v>
      </c>
      <c r="C17" s="54" t="str">
        <f t="shared" si="0"/>
        <v>A_RC3: Coach: </v>
      </c>
      <c r="D17" s="61" t="s">
        <v>824</v>
      </c>
      <c r="E17" s="63" t="s">
        <v>600</v>
      </c>
    </row>
    <row r="18" spans="1:5" x14ac:dyDescent="0.2">
      <c r="A18" t="s">
        <v>115</v>
      </c>
      <c r="B18" t="s">
        <v>208</v>
      </c>
      <c r="C18" s="54" t="str">
        <f t="shared" si="0"/>
        <v>A_RC4: Coach: </v>
      </c>
      <c r="D18" s="61" t="s">
        <v>825</v>
      </c>
      <c r="E18" s="63" t="s">
        <v>600</v>
      </c>
    </row>
    <row r="19" spans="1:5" x14ac:dyDescent="0.2">
      <c r="A19" t="s">
        <v>115</v>
      </c>
      <c r="B19" t="s">
        <v>209</v>
      </c>
      <c r="C19" s="54" t="str">
        <f t="shared" si="0"/>
        <v>A_RC5: Coach: </v>
      </c>
      <c r="D19" s="61" t="s">
        <v>826</v>
      </c>
    </row>
    <row r="20" spans="1:5" x14ac:dyDescent="0.2">
      <c r="A20" t="s">
        <v>115</v>
      </c>
      <c r="B20" t="s">
        <v>210</v>
      </c>
      <c r="C20" s="54" t="str">
        <f t="shared" si="0"/>
        <v>A_RC6: Coach: </v>
      </c>
      <c r="D20" s="61" t="s">
        <v>827</v>
      </c>
    </row>
    <row r="21" spans="1:5" x14ac:dyDescent="0.2">
      <c r="A21" t="s">
        <v>115</v>
      </c>
      <c r="B21" t="s">
        <v>638</v>
      </c>
      <c r="C21" s="54" t="str">
        <f t="shared" si="0"/>
        <v>A_Other_RCs: Coach: </v>
      </c>
      <c r="D21" s="61" t="s">
        <v>828</v>
      </c>
    </row>
    <row r="22" spans="1:5" x14ac:dyDescent="0.2">
      <c r="A22" t="s">
        <v>115</v>
      </c>
      <c r="B22" t="s">
        <v>211</v>
      </c>
      <c r="C22" s="54" t="str">
        <f t="shared" si="0"/>
        <v>A_PK1: Coach: </v>
      </c>
      <c r="D22" s="61" t="s">
        <v>829</v>
      </c>
      <c r="E22" s="63" t="s">
        <v>156</v>
      </c>
    </row>
    <row r="23" spans="1:5" x14ac:dyDescent="0.2">
      <c r="A23" t="s">
        <v>115</v>
      </c>
      <c r="B23" t="s">
        <v>248</v>
      </c>
      <c r="C23" s="54" t="str">
        <f t="shared" si="0"/>
        <v>A_PK2: Coach: </v>
      </c>
      <c r="D23" s="61" t="s">
        <v>830</v>
      </c>
    </row>
    <row r="24" spans="1:5" x14ac:dyDescent="0.2">
      <c r="A24" t="s">
        <v>115</v>
      </c>
      <c r="B24" t="s">
        <v>639</v>
      </c>
      <c r="C24" s="54" t="str">
        <f t="shared" si="0"/>
        <v>A_Other_PKs: Coach: </v>
      </c>
      <c r="D24" s="61" t="s">
        <v>831</v>
      </c>
    </row>
    <row r="25" spans="1:5" x14ac:dyDescent="0.2">
      <c r="A25" t="s">
        <v>115</v>
      </c>
      <c r="B25" t="s">
        <v>212</v>
      </c>
      <c r="C25" s="54" t="str">
        <f t="shared" si="0"/>
        <v>A_DU1: Coach: </v>
      </c>
      <c r="D25" s="61" t="s">
        <v>832</v>
      </c>
      <c r="E25" s="63" t="s">
        <v>96</v>
      </c>
    </row>
    <row r="26" spans="1:5" x14ac:dyDescent="0.2">
      <c r="A26" t="s">
        <v>115</v>
      </c>
      <c r="B26" t="s">
        <v>235</v>
      </c>
      <c r="C26" s="54" t="str">
        <f t="shared" si="0"/>
        <v>A_DU2: Coach: </v>
      </c>
      <c r="D26" s="61" t="s">
        <v>833</v>
      </c>
    </row>
    <row r="27" spans="1:5" x14ac:dyDescent="0.2">
      <c r="A27" t="s">
        <v>115</v>
      </c>
      <c r="B27" t="s">
        <v>236</v>
      </c>
      <c r="C27" s="54" t="str">
        <f t="shared" si="0"/>
        <v>A_DU3: Coach: </v>
      </c>
      <c r="D27" s="61" t="s">
        <v>834</v>
      </c>
    </row>
    <row r="28" spans="1:5" x14ac:dyDescent="0.2">
      <c r="A28" t="s">
        <v>115</v>
      </c>
      <c r="B28" t="s">
        <v>242</v>
      </c>
      <c r="C28" s="54" t="str">
        <f t="shared" si="0"/>
        <v>A_DU4: Coach: </v>
      </c>
      <c r="D28" s="61" t="s">
        <v>835</v>
      </c>
    </row>
    <row r="29" spans="1:5" x14ac:dyDescent="0.2">
      <c r="A29" t="s">
        <v>115</v>
      </c>
      <c r="B29" t="s">
        <v>640</v>
      </c>
      <c r="C29" s="54" t="str">
        <f t="shared" si="0"/>
        <v>A_Other_DUs: Coach: </v>
      </c>
      <c r="D29" s="61" t="s">
        <v>836</v>
      </c>
    </row>
    <row r="30" spans="1:5" x14ac:dyDescent="0.2">
      <c r="A30" t="s">
        <v>115</v>
      </c>
      <c r="B30" t="s">
        <v>641</v>
      </c>
      <c r="C30" s="54" t="str">
        <f t="shared" si="0"/>
        <v>PlayerDrop1: Coach: </v>
      </c>
      <c r="D30" s="61" t="s">
        <v>837</v>
      </c>
      <c r="E30" s="63" t="s">
        <v>780</v>
      </c>
    </row>
    <row r="31" spans="1:5" x14ac:dyDescent="0.2">
      <c r="A31" t="s">
        <v>115</v>
      </c>
      <c r="B31" t="s">
        <v>642</v>
      </c>
      <c r="C31" s="54" t="str">
        <f t="shared" si="0"/>
        <v>FA1-1: Coach: </v>
      </c>
      <c r="D31" s="61" t="s">
        <v>838</v>
      </c>
      <c r="E31" s="63" t="s">
        <v>797</v>
      </c>
    </row>
    <row r="32" spans="1:5" x14ac:dyDescent="0.2">
      <c r="A32" t="s">
        <v>115</v>
      </c>
      <c r="B32" t="s">
        <v>643</v>
      </c>
      <c r="C32" s="54" t="str">
        <f t="shared" si="0"/>
        <v>FA1-2: Coach: </v>
      </c>
      <c r="D32" s="61" t="s">
        <v>839</v>
      </c>
    </row>
    <row r="33" spans="1:4" x14ac:dyDescent="0.2">
      <c r="A33" t="s">
        <v>115</v>
      </c>
      <c r="B33" t="s">
        <v>644</v>
      </c>
      <c r="C33" s="54" t="str">
        <f t="shared" si="0"/>
        <v>FA1-3: Coach: </v>
      </c>
      <c r="D33" s="61" t="s">
        <v>840</v>
      </c>
    </row>
    <row r="34" spans="1:4" x14ac:dyDescent="0.2">
      <c r="A34" t="s">
        <v>115</v>
      </c>
      <c r="B34" t="s">
        <v>645</v>
      </c>
      <c r="C34" s="54" t="str">
        <f t="shared" ref="C34:C58" si="1">CONCATENATE(B34,$B$1)</f>
        <v>FA1-4: Coach: </v>
      </c>
      <c r="D34" s="61" t="s">
        <v>841</v>
      </c>
    </row>
    <row r="35" spans="1:4" x14ac:dyDescent="0.2">
      <c r="A35" t="s">
        <v>115</v>
      </c>
      <c r="B35" t="s">
        <v>646</v>
      </c>
      <c r="C35" s="54" t="str">
        <f t="shared" si="1"/>
        <v>FA1-5: Coach: </v>
      </c>
      <c r="D35" s="61" t="s">
        <v>842</v>
      </c>
    </row>
    <row r="36" spans="1:4" x14ac:dyDescent="0.2">
      <c r="A36" t="s">
        <v>115</v>
      </c>
      <c r="B36" t="s">
        <v>647</v>
      </c>
      <c r="C36" s="54" t="str">
        <f t="shared" si="1"/>
        <v>FA1-6: Coach: </v>
      </c>
      <c r="D36" s="61" t="s">
        <v>843</v>
      </c>
    </row>
    <row r="37" spans="1:4" x14ac:dyDescent="0.2">
      <c r="A37" t="s">
        <v>115</v>
      </c>
      <c r="B37" t="s">
        <v>648</v>
      </c>
      <c r="C37" s="54" t="str">
        <f t="shared" si="1"/>
        <v>Other Rd. 1 FA's: Coach: </v>
      </c>
      <c r="D37" s="61" t="s">
        <v>844</v>
      </c>
    </row>
    <row r="38" spans="1:4" x14ac:dyDescent="0.2">
      <c r="A38" t="s">
        <v>115</v>
      </c>
      <c r="B38" t="s">
        <v>649</v>
      </c>
      <c r="C38" s="54" t="str">
        <f t="shared" si="1"/>
        <v>PlayerDrop2: Coach: </v>
      </c>
      <c r="D38" s="61" t="s">
        <v>845</v>
      </c>
    </row>
    <row r="39" spans="1:4" x14ac:dyDescent="0.2">
      <c r="A39" t="s">
        <v>115</v>
      </c>
      <c r="B39" t="s">
        <v>650</v>
      </c>
      <c r="C39" s="54" t="str">
        <f t="shared" si="1"/>
        <v>FA2-1: Coach: </v>
      </c>
      <c r="D39" s="61" t="s">
        <v>846</v>
      </c>
    </row>
    <row r="40" spans="1:4" x14ac:dyDescent="0.2">
      <c r="A40" t="s">
        <v>115</v>
      </c>
      <c r="B40" t="s">
        <v>651</v>
      </c>
      <c r="C40" s="54" t="str">
        <f t="shared" si="1"/>
        <v>FA2-2: Coach: </v>
      </c>
      <c r="D40" s="61" t="s">
        <v>847</v>
      </c>
    </row>
    <row r="41" spans="1:4" x14ac:dyDescent="0.2">
      <c r="A41" t="s">
        <v>115</v>
      </c>
      <c r="B41" t="s">
        <v>652</v>
      </c>
      <c r="C41" s="54" t="str">
        <f t="shared" si="1"/>
        <v>FA2-3: Coach: </v>
      </c>
      <c r="D41" s="61" t="s">
        <v>848</v>
      </c>
    </row>
    <row r="42" spans="1:4" x14ac:dyDescent="0.2">
      <c r="A42" t="s">
        <v>115</v>
      </c>
      <c r="B42" t="s">
        <v>653</v>
      </c>
      <c r="C42" s="54" t="str">
        <f t="shared" si="1"/>
        <v>FA2-4: Coach: </v>
      </c>
      <c r="D42" s="61" t="s">
        <v>849</v>
      </c>
    </row>
    <row r="43" spans="1:4" x14ac:dyDescent="0.2">
      <c r="A43" t="s">
        <v>115</v>
      </c>
      <c r="B43" t="s">
        <v>654</v>
      </c>
      <c r="C43" s="54" t="str">
        <f t="shared" si="1"/>
        <v>FA2-5: Coach: </v>
      </c>
      <c r="D43" s="61" t="s">
        <v>850</v>
      </c>
    </row>
    <row r="44" spans="1:4" x14ac:dyDescent="0.2">
      <c r="A44" t="s">
        <v>115</v>
      </c>
      <c r="B44" t="s">
        <v>655</v>
      </c>
      <c r="C44" s="54" t="str">
        <f t="shared" si="1"/>
        <v>FA2-6: Coach: </v>
      </c>
      <c r="D44" s="61" t="s">
        <v>851</v>
      </c>
    </row>
    <row r="45" spans="1:4" x14ac:dyDescent="0.2">
      <c r="A45" t="s">
        <v>115</v>
      </c>
      <c r="B45" t="s">
        <v>656</v>
      </c>
      <c r="C45" s="54" t="str">
        <f t="shared" si="1"/>
        <v>Other Rd. 2 FA's: Coach: </v>
      </c>
      <c r="D45" s="61" t="s">
        <v>852</v>
      </c>
    </row>
    <row r="46" spans="1:4" x14ac:dyDescent="0.2">
      <c r="A46" t="s">
        <v>115</v>
      </c>
      <c r="B46" t="s">
        <v>657</v>
      </c>
      <c r="C46" s="54" t="str">
        <f t="shared" si="1"/>
        <v>Trade1Received: Coach: </v>
      </c>
      <c r="D46" s="61" t="s">
        <v>853</v>
      </c>
    </row>
    <row r="47" spans="1:4" x14ac:dyDescent="0.2">
      <c r="A47" t="s">
        <v>115</v>
      </c>
      <c r="B47" t="s">
        <v>658</v>
      </c>
      <c r="C47" s="54" t="str">
        <f t="shared" si="1"/>
        <v>Trade1From: Coach: </v>
      </c>
      <c r="D47" s="61" t="s">
        <v>854</v>
      </c>
    </row>
    <row r="48" spans="1:4" x14ac:dyDescent="0.2">
      <c r="A48" t="s">
        <v>115</v>
      </c>
      <c r="B48" t="s">
        <v>659</v>
      </c>
      <c r="C48" s="54" t="str">
        <f t="shared" si="1"/>
        <v>Trade1For: Coach: </v>
      </c>
      <c r="D48" s="61" t="s">
        <v>855</v>
      </c>
    </row>
    <row r="49" spans="1:4" x14ac:dyDescent="0.2">
      <c r="A49" t="s">
        <v>115</v>
      </c>
      <c r="B49" t="s">
        <v>660</v>
      </c>
      <c r="C49" s="54" t="str">
        <f t="shared" si="1"/>
        <v>Trade2Received: Coach: </v>
      </c>
      <c r="D49" s="61" t="s">
        <v>856</v>
      </c>
    </row>
    <row r="50" spans="1:4" x14ac:dyDescent="0.2">
      <c r="A50" t="s">
        <v>115</v>
      </c>
      <c r="B50" t="s">
        <v>661</v>
      </c>
      <c r="C50" s="54" t="str">
        <f t="shared" si="1"/>
        <v>Trade2From: Coach: </v>
      </c>
      <c r="D50" s="61" t="s">
        <v>857</v>
      </c>
    </row>
    <row r="51" spans="1:4" x14ac:dyDescent="0.2">
      <c r="A51" t="s">
        <v>115</v>
      </c>
      <c r="B51" t="s">
        <v>662</v>
      </c>
      <c r="C51" s="54" t="str">
        <f t="shared" si="1"/>
        <v>Trade2For: Coach: </v>
      </c>
      <c r="D51" s="61" t="s">
        <v>858</v>
      </c>
    </row>
    <row r="52" spans="1:4" x14ac:dyDescent="0.2">
      <c r="A52" t="s">
        <v>115</v>
      </c>
      <c r="B52" t="s">
        <v>663</v>
      </c>
      <c r="C52" s="54" t="str">
        <f t="shared" si="1"/>
        <v>Trade3Received: Coach: </v>
      </c>
      <c r="D52" s="61" t="s">
        <v>859</v>
      </c>
    </row>
    <row r="53" spans="1:4" x14ac:dyDescent="0.2">
      <c r="A53" t="s">
        <v>115</v>
      </c>
      <c r="B53" t="s">
        <v>664</v>
      </c>
      <c r="C53" s="54" t="str">
        <f t="shared" si="1"/>
        <v>Trade3From: Coach: </v>
      </c>
      <c r="D53" s="61" t="s">
        <v>860</v>
      </c>
    </row>
    <row r="54" spans="1:4" x14ac:dyDescent="0.2">
      <c r="A54" t="s">
        <v>115</v>
      </c>
      <c r="B54" t="s">
        <v>665</v>
      </c>
      <c r="C54" s="54" t="str">
        <f t="shared" si="1"/>
        <v>Trade3For: Coach: </v>
      </c>
      <c r="D54" s="61" t="s">
        <v>861</v>
      </c>
    </row>
    <row r="55" spans="1:4" x14ac:dyDescent="0.2">
      <c r="A55" t="s">
        <v>115</v>
      </c>
      <c r="B55" t="s">
        <v>666</v>
      </c>
      <c r="C55" s="54" t="str">
        <f t="shared" si="1"/>
        <v>Trade4Received: Coach: </v>
      </c>
      <c r="D55" s="61" t="s">
        <v>862</v>
      </c>
    </row>
    <row r="56" spans="1:4" x14ac:dyDescent="0.2">
      <c r="A56" t="s">
        <v>115</v>
      </c>
      <c r="B56" t="s">
        <v>667</v>
      </c>
      <c r="C56" s="54" t="str">
        <f t="shared" si="1"/>
        <v>Trade4From: Coach: </v>
      </c>
      <c r="D56" s="61" t="s">
        <v>863</v>
      </c>
    </row>
    <row r="57" spans="1:4" x14ac:dyDescent="0.2">
      <c r="A57" t="s">
        <v>115</v>
      </c>
      <c r="B57" t="s">
        <v>668</v>
      </c>
      <c r="C57" s="54" t="str">
        <f t="shared" si="1"/>
        <v>Trade4For: Coach: </v>
      </c>
      <c r="D57" s="61" t="s">
        <v>864</v>
      </c>
    </row>
    <row r="58" spans="1:4" x14ac:dyDescent="0.2">
      <c r="A58" t="s">
        <v>115</v>
      </c>
      <c r="B58" t="s">
        <v>669</v>
      </c>
      <c r="C58" s="54" t="str">
        <f t="shared" si="1"/>
        <v>Trade5Received: Coach: </v>
      </c>
      <c r="D58" s="61" t="s">
        <v>865</v>
      </c>
    </row>
    <row r="59" spans="1:4" x14ac:dyDescent="0.2">
      <c r="A59" t="s">
        <v>115</v>
      </c>
      <c r="B59" t="s">
        <v>670</v>
      </c>
      <c r="D59" s="61" t="s">
        <v>866</v>
      </c>
    </row>
    <row r="60" spans="1:4" x14ac:dyDescent="0.2">
      <c r="A60" t="s">
        <v>115</v>
      </c>
      <c r="B60" t="s">
        <v>671</v>
      </c>
      <c r="D60" s="61" t="s">
        <v>867</v>
      </c>
    </row>
    <row r="61" spans="1:4" ht="19.5" x14ac:dyDescent="0.4">
      <c r="A61" t="s">
        <v>115</v>
      </c>
      <c r="B61" t="s">
        <v>672</v>
      </c>
      <c r="C61" s="53"/>
      <c r="D61" s="61" t="s">
        <v>868</v>
      </c>
    </row>
    <row r="62" spans="1:4" x14ac:dyDescent="0.2">
      <c r="A62" t="s">
        <v>115</v>
      </c>
      <c r="B62" t="s">
        <v>673</v>
      </c>
      <c r="C62" s="54" t="str">
        <f t="shared" ref="C62:C93" si="2">CONCATENATE(B62,$B$61)</f>
        <v>Trade6From: Trade6Received: </v>
      </c>
      <c r="D62" s="61" t="s">
        <v>869</v>
      </c>
    </row>
    <row r="63" spans="1:4" x14ac:dyDescent="0.2">
      <c r="A63" t="s">
        <v>115</v>
      </c>
      <c r="B63" t="s">
        <v>674</v>
      </c>
      <c r="C63" s="54" t="str">
        <f t="shared" si="2"/>
        <v>Trade6For: Trade6Received: </v>
      </c>
      <c r="D63" s="61" t="s">
        <v>870</v>
      </c>
    </row>
    <row r="64" spans="1:4" x14ac:dyDescent="0.2">
      <c r="A64" t="s">
        <v>115</v>
      </c>
      <c r="B64" t="s">
        <v>675</v>
      </c>
      <c r="C64" s="54" t="str">
        <f t="shared" si="2"/>
        <v>CoachDrop: Trade6Received: </v>
      </c>
      <c r="D64" s="61" t="s">
        <v>871</v>
      </c>
    </row>
    <row r="65" spans="1:5" x14ac:dyDescent="0.2">
      <c r="A65" t="s">
        <v>115</v>
      </c>
      <c r="B65" t="s">
        <v>676</v>
      </c>
      <c r="C65" s="54" t="str">
        <f t="shared" si="2"/>
        <v>CoachRequest1: Trade6Received: </v>
      </c>
      <c r="D65" s="61" t="s">
        <v>872</v>
      </c>
    </row>
    <row r="66" spans="1:5" x14ac:dyDescent="0.2">
      <c r="A66" t="s">
        <v>115</v>
      </c>
      <c r="B66" t="s">
        <v>677</v>
      </c>
      <c r="C66" s="54" t="str">
        <f t="shared" si="2"/>
        <v>CoachRequest2: Trade6Received: </v>
      </c>
      <c r="D66" s="61" t="s">
        <v>873</v>
      </c>
    </row>
    <row r="67" spans="1:5" x14ac:dyDescent="0.2">
      <c r="A67" t="s">
        <v>115</v>
      </c>
      <c r="B67" t="s">
        <v>678</v>
      </c>
      <c r="C67" s="54" t="str">
        <f t="shared" si="2"/>
        <v>CoachRequest3: Trade6Received: </v>
      </c>
      <c r="D67" s="61" t="s">
        <v>874</v>
      </c>
    </row>
    <row r="68" spans="1:5" x14ac:dyDescent="0.2">
      <c r="A68" t="s">
        <v>115</v>
      </c>
      <c r="B68" t="s">
        <v>679</v>
      </c>
      <c r="C68" s="54" t="str">
        <f t="shared" si="2"/>
        <v>Other Coach requests: Trade6Received: </v>
      </c>
      <c r="D68" s="61" t="s">
        <v>875</v>
      </c>
    </row>
    <row r="69" spans="1:5" x14ac:dyDescent="0.2">
      <c r="A69" t="s">
        <v>115</v>
      </c>
      <c r="B69" t="s">
        <v>680</v>
      </c>
      <c r="C69" s="54" t="str">
        <f t="shared" si="2"/>
        <v>CheckThis: Trade6Received: </v>
      </c>
      <c r="D69" s="61" t="s">
        <v>876</v>
      </c>
      <c r="E69" s="63" t="s">
        <v>627</v>
      </c>
    </row>
    <row r="70" spans="1:5" x14ac:dyDescent="0.2">
      <c r="A70" t="s">
        <v>115</v>
      </c>
      <c r="B70" t="s">
        <v>215</v>
      </c>
      <c r="C70" s="54" t="str">
        <f t="shared" si="2"/>
        <v>B_QB1: Trade6Received: </v>
      </c>
      <c r="D70" s="61" t="s">
        <v>877</v>
      </c>
      <c r="E70" s="63" t="s">
        <v>291</v>
      </c>
    </row>
    <row r="71" spans="1:5" x14ac:dyDescent="0.2">
      <c r="A71" t="s">
        <v>115</v>
      </c>
      <c r="B71" t="s">
        <v>216</v>
      </c>
      <c r="C71" s="54" t="str">
        <f t="shared" si="2"/>
        <v>B_QB2: Trade6Received: </v>
      </c>
      <c r="D71" s="61" t="s">
        <v>878</v>
      </c>
      <c r="E71" s="63" t="s">
        <v>180</v>
      </c>
    </row>
    <row r="72" spans="1:5" x14ac:dyDescent="0.2">
      <c r="A72" t="s">
        <v>115</v>
      </c>
      <c r="B72" t="s">
        <v>217</v>
      </c>
      <c r="C72" s="54" t="str">
        <f t="shared" si="2"/>
        <v>B_QB3: Trade6Received: </v>
      </c>
      <c r="D72" s="61" t="s">
        <v>879</v>
      </c>
      <c r="E72" s="63" t="s">
        <v>169</v>
      </c>
    </row>
    <row r="73" spans="1:5" x14ac:dyDescent="0.2">
      <c r="A73" t="s">
        <v>115</v>
      </c>
      <c r="B73" t="s">
        <v>218</v>
      </c>
      <c r="C73" s="54" t="str">
        <f t="shared" si="2"/>
        <v>B_QB4: Trade6Received: </v>
      </c>
      <c r="D73" s="61" t="s">
        <v>880</v>
      </c>
      <c r="E73" s="63" t="s">
        <v>559</v>
      </c>
    </row>
    <row r="74" spans="1:5" x14ac:dyDescent="0.2">
      <c r="A74" t="s">
        <v>115</v>
      </c>
      <c r="B74" t="s">
        <v>239</v>
      </c>
      <c r="C74" s="54" t="str">
        <f t="shared" si="2"/>
        <v>B_QB5: Trade6Received: </v>
      </c>
      <c r="D74" s="61" t="s">
        <v>881</v>
      </c>
    </row>
    <row r="75" spans="1:5" x14ac:dyDescent="0.2">
      <c r="A75" t="s">
        <v>115</v>
      </c>
      <c r="B75" t="s">
        <v>681</v>
      </c>
      <c r="C75" s="54" t="str">
        <f t="shared" si="2"/>
        <v>B_Other_QBs: Trade6Received: </v>
      </c>
      <c r="D75" s="61" t="s">
        <v>882</v>
      </c>
    </row>
    <row r="76" spans="1:5" x14ac:dyDescent="0.2">
      <c r="A76" t="s">
        <v>115</v>
      </c>
      <c r="B76" t="s">
        <v>219</v>
      </c>
      <c r="C76" s="54" t="str">
        <f t="shared" si="2"/>
        <v>B_RB1: Trade6Received: </v>
      </c>
      <c r="D76" s="61" t="s">
        <v>883</v>
      </c>
      <c r="E76" s="63" t="s">
        <v>460</v>
      </c>
    </row>
    <row r="77" spans="1:5" x14ac:dyDescent="0.2">
      <c r="A77" t="s">
        <v>115</v>
      </c>
      <c r="B77" t="s">
        <v>220</v>
      </c>
      <c r="C77" s="54" t="str">
        <f t="shared" si="2"/>
        <v>B_RB2: Trade6Received: </v>
      </c>
      <c r="D77" s="61" t="s">
        <v>884</v>
      </c>
      <c r="E77" s="63" t="s">
        <v>461</v>
      </c>
    </row>
    <row r="78" spans="1:5" x14ac:dyDescent="0.2">
      <c r="A78" t="s">
        <v>115</v>
      </c>
      <c r="B78" t="s">
        <v>221</v>
      </c>
      <c r="C78" s="54" t="str">
        <f t="shared" si="2"/>
        <v>B_RB3: Trade6Received: </v>
      </c>
      <c r="D78" s="61" t="s">
        <v>885</v>
      </c>
      <c r="E78" s="63" t="s">
        <v>702</v>
      </c>
    </row>
    <row r="79" spans="1:5" x14ac:dyDescent="0.2">
      <c r="A79" t="s">
        <v>115</v>
      </c>
      <c r="B79" t="s">
        <v>222</v>
      </c>
      <c r="C79" s="54" t="str">
        <f t="shared" si="2"/>
        <v>B_RB4: Trade6Received: </v>
      </c>
      <c r="D79" s="61" t="s">
        <v>886</v>
      </c>
      <c r="E79" s="63" t="s">
        <v>461</v>
      </c>
    </row>
    <row r="80" spans="1:5" x14ac:dyDescent="0.2">
      <c r="A80" t="s">
        <v>115</v>
      </c>
      <c r="B80" t="s">
        <v>223</v>
      </c>
      <c r="C80" s="54" t="str">
        <f t="shared" si="2"/>
        <v>B_RB5: Trade6Received: </v>
      </c>
      <c r="D80" s="61" t="s">
        <v>887</v>
      </c>
    </row>
    <row r="81" spans="1:5" x14ac:dyDescent="0.2">
      <c r="A81" t="s">
        <v>115</v>
      </c>
      <c r="B81" t="s">
        <v>224</v>
      </c>
      <c r="C81" s="54" t="str">
        <f t="shared" si="2"/>
        <v>B_RB6: Trade6Received: </v>
      </c>
      <c r="D81" s="61" t="s">
        <v>888</v>
      </c>
    </row>
    <row r="82" spans="1:5" x14ac:dyDescent="0.2">
      <c r="A82" t="s">
        <v>115</v>
      </c>
      <c r="B82" t="s">
        <v>682</v>
      </c>
      <c r="C82" s="54" t="str">
        <f t="shared" si="2"/>
        <v>B_Other_RBs: Trade6Received: </v>
      </c>
      <c r="D82" s="61" t="s">
        <v>889</v>
      </c>
    </row>
    <row r="83" spans="1:5" x14ac:dyDescent="0.2">
      <c r="A83" t="s">
        <v>115</v>
      </c>
      <c r="B83" t="s">
        <v>225</v>
      </c>
      <c r="C83" s="54" t="str">
        <f t="shared" si="2"/>
        <v>B_RC1: Trade6Received: </v>
      </c>
      <c r="D83" s="61" t="s">
        <v>890</v>
      </c>
      <c r="E83" s="63" t="s">
        <v>281</v>
      </c>
    </row>
    <row r="84" spans="1:5" x14ac:dyDescent="0.2">
      <c r="A84" t="s">
        <v>115</v>
      </c>
      <c r="B84" t="s">
        <v>226</v>
      </c>
      <c r="C84" s="54" t="str">
        <f t="shared" si="2"/>
        <v>B_RC2: Trade6Received: </v>
      </c>
      <c r="D84" s="61" t="s">
        <v>891</v>
      </c>
      <c r="E84" s="63" t="s">
        <v>468</v>
      </c>
    </row>
    <row r="85" spans="1:5" x14ac:dyDescent="0.2">
      <c r="A85" t="s">
        <v>115</v>
      </c>
      <c r="B85" t="s">
        <v>227</v>
      </c>
      <c r="C85" s="54" t="str">
        <f t="shared" si="2"/>
        <v>B_RC3: Trade6Received: </v>
      </c>
      <c r="D85" s="61" t="s">
        <v>892</v>
      </c>
      <c r="E85" s="63" t="s">
        <v>600</v>
      </c>
    </row>
    <row r="86" spans="1:5" x14ac:dyDescent="0.2">
      <c r="A86" t="s">
        <v>115</v>
      </c>
      <c r="B86" t="s">
        <v>228</v>
      </c>
      <c r="C86" s="54" t="str">
        <f t="shared" si="2"/>
        <v>B_RC4: Trade6Received: </v>
      </c>
      <c r="D86" s="61" t="s">
        <v>893</v>
      </c>
      <c r="E86" s="63" t="s">
        <v>600</v>
      </c>
    </row>
    <row r="87" spans="1:5" x14ac:dyDescent="0.2">
      <c r="A87" t="s">
        <v>115</v>
      </c>
      <c r="B87" t="s">
        <v>229</v>
      </c>
      <c r="C87" s="54" t="str">
        <f t="shared" si="2"/>
        <v>B_RC5: Trade6Received: </v>
      </c>
      <c r="D87" s="61" t="s">
        <v>894</v>
      </c>
    </row>
    <row r="88" spans="1:5" x14ac:dyDescent="0.2">
      <c r="A88" t="s">
        <v>115</v>
      </c>
      <c r="B88" t="s">
        <v>232</v>
      </c>
      <c r="C88" s="54" t="str">
        <f t="shared" si="2"/>
        <v>B_RC6: Trade6Received: </v>
      </c>
      <c r="D88" s="61" t="s">
        <v>895</v>
      </c>
    </row>
    <row r="89" spans="1:5" x14ac:dyDescent="0.2">
      <c r="A89" t="s">
        <v>115</v>
      </c>
      <c r="B89" t="s">
        <v>683</v>
      </c>
      <c r="C89" s="54" t="str">
        <f t="shared" si="2"/>
        <v>B_Other_RCs: Trade6Received: </v>
      </c>
      <c r="D89" s="61" t="s">
        <v>896</v>
      </c>
    </row>
    <row r="90" spans="1:5" x14ac:dyDescent="0.2">
      <c r="A90" t="s">
        <v>115</v>
      </c>
      <c r="B90" t="s">
        <v>230</v>
      </c>
      <c r="C90" s="54" t="str">
        <f t="shared" si="2"/>
        <v>B_PK1: Trade6Received: </v>
      </c>
      <c r="D90" s="61" t="s">
        <v>897</v>
      </c>
      <c r="E90" s="63" t="s">
        <v>156</v>
      </c>
    </row>
    <row r="91" spans="1:5" x14ac:dyDescent="0.2">
      <c r="A91" t="s">
        <v>115</v>
      </c>
      <c r="B91" t="s">
        <v>249</v>
      </c>
      <c r="C91" s="54" t="str">
        <f t="shared" si="2"/>
        <v>B_PK2: Trade6Received: </v>
      </c>
      <c r="D91" s="61" t="s">
        <v>898</v>
      </c>
    </row>
    <row r="92" spans="1:5" x14ac:dyDescent="0.2">
      <c r="A92" t="s">
        <v>115</v>
      </c>
      <c r="B92" t="s">
        <v>684</v>
      </c>
      <c r="C92" s="54" t="str">
        <f t="shared" si="2"/>
        <v>B_Other_PKs: Trade6Received: </v>
      </c>
      <c r="D92" s="61" t="s">
        <v>899</v>
      </c>
    </row>
    <row r="93" spans="1:5" x14ac:dyDescent="0.2">
      <c r="A93" t="s">
        <v>115</v>
      </c>
      <c r="B93" t="s">
        <v>231</v>
      </c>
      <c r="C93" s="54" t="str">
        <f t="shared" si="2"/>
        <v>B_DU1: Trade6Received: </v>
      </c>
      <c r="D93" s="61" t="s">
        <v>900</v>
      </c>
      <c r="E93" s="63" t="s">
        <v>96</v>
      </c>
    </row>
    <row r="94" spans="1:5" x14ac:dyDescent="0.2">
      <c r="A94" t="s">
        <v>115</v>
      </c>
      <c r="B94" t="s">
        <v>233</v>
      </c>
      <c r="C94" s="54" t="str">
        <f t="shared" ref="C94:C118" si="3">CONCATENATE(B94,$B$61)</f>
        <v>B_DU2: Trade6Received: </v>
      </c>
      <c r="D94" s="61" t="s">
        <v>901</v>
      </c>
    </row>
    <row r="95" spans="1:5" x14ac:dyDescent="0.2">
      <c r="A95" t="s">
        <v>115</v>
      </c>
      <c r="B95" t="s">
        <v>234</v>
      </c>
      <c r="C95" s="54" t="str">
        <f t="shared" si="3"/>
        <v>B_DU3: Trade6Received: </v>
      </c>
      <c r="D95" s="61" t="s">
        <v>902</v>
      </c>
    </row>
    <row r="96" spans="1:5" x14ac:dyDescent="0.2">
      <c r="A96" t="s">
        <v>115</v>
      </c>
      <c r="B96" t="s">
        <v>685</v>
      </c>
      <c r="C96" s="54" t="str">
        <f t="shared" si="3"/>
        <v>B_DU4: Trade6Received: </v>
      </c>
      <c r="D96" s="61" t="s">
        <v>903</v>
      </c>
    </row>
    <row r="97" spans="1:5" x14ac:dyDescent="0.2">
      <c r="A97" t="s">
        <v>115</v>
      </c>
      <c r="B97" t="s">
        <v>686</v>
      </c>
      <c r="C97" s="54" t="str">
        <f t="shared" si="3"/>
        <v>B_Other_DUs: Trade6Received: </v>
      </c>
      <c r="D97" s="61" t="s">
        <v>904</v>
      </c>
    </row>
    <row r="98" spans="1:5" x14ac:dyDescent="0.2">
      <c r="A98" t="s">
        <v>115</v>
      </c>
      <c r="B98" t="s">
        <v>687</v>
      </c>
      <c r="C98" s="54" t="str">
        <f t="shared" si="3"/>
        <v>Date: Trade6Received: </v>
      </c>
      <c r="D98" s="61" t="s">
        <v>905</v>
      </c>
      <c r="E98" s="64">
        <v>45546</v>
      </c>
    </row>
    <row r="99" spans="1:5" x14ac:dyDescent="0.2">
      <c r="A99" t="s">
        <v>115</v>
      </c>
      <c r="B99" t="s">
        <v>688</v>
      </c>
      <c r="C99" s="54" t="str">
        <f t="shared" si="3"/>
        <v>Time: Trade6Received: </v>
      </c>
      <c r="D99" s="61" t="s">
        <v>906</v>
      </c>
      <c r="E99" s="65">
        <v>0.92743055555555554</v>
      </c>
    </row>
    <row r="100" spans="1:5" x14ac:dyDescent="0.2">
      <c r="A100" t="s">
        <v>620</v>
      </c>
      <c r="B100" t="s">
        <v>213</v>
      </c>
      <c r="C100" s="54" t="str">
        <f t="shared" si="3"/>
        <v>Coach: Trade6Received: </v>
      </c>
      <c r="D100" s="61" t="s">
        <v>808</v>
      </c>
      <c r="E100" s="63" t="s">
        <v>410</v>
      </c>
    </row>
    <row r="101" spans="1:5" x14ac:dyDescent="0.2">
      <c r="A101" t="s">
        <v>620</v>
      </c>
      <c r="B101" t="s">
        <v>195</v>
      </c>
      <c r="C101" s="54" t="str">
        <f t="shared" si="3"/>
        <v>A_QB1: Trade6Received: </v>
      </c>
      <c r="D101" s="61" t="s">
        <v>809</v>
      </c>
      <c r="E101" s="63" t="s">
        <v>284</v>
      </c>
    </row>
    <row r="102" spans="1:5" x14ac:dyDescent="0.2">
      <c r="A102" t="s">
        <v>620</v>
      </c>
      <c r="B102" t="s">
        <v>196</v>
      </c>
      <c r="C102" s="54" t="str">
        <f t="shared" si="3"/>
        <v>A_QB2: Trade6Received: </v>
      </c>
      <c r="D102" s="61" t="s">
        <v>810</v>
      </c>
      <c r="E102" s="63" t="s">
        <v>565</v>
      </c>
    </row>
    <row r="103" spans="1:5" x14ac:dyDescent="0.2">
      <c r="A103" t="s">
        <v>620</v>
      </c>
      <c r="B103" t="s">
        <v>197</v>
      </c>
      <c r="C103" s="54" t="str">
        <f t="shared" si="3"/>
        <v>A_QB3: Trade6Received: </v>
      </c>
      <c r="D103" s="61" t="s">
        <v>811</v>
      </c>
    </row>
    <row r="104" spans="1:5" x14ac:dyDescent="0.2">
      <c r="A104" t="s">
        <v>620</v>
      </c>
      <c r="B104" t="s">
        <v>198</v>
      </c>
      <c r="C104" s="54" t="str">
        <f t="shared" si="3"/>
        <v>A_QB4: Trade6Received: </v>
      </c>
      <c r="D104" s="61" t="s">
        <v>812</v>
      </c>
    </row>
    <row r="105" spans="1:5" x14ac:dyDescent="0.2">
      <c r="A105" t="s">
        <v>620</v>
      </c>
      <c r="B105" t="s">
        <v>238</v>
      </c>
      <c r="C105" s="54" t="str">
        <f t="shared" si="3"/>
        <v>A_QB5: Trade6Received: </v>
      </c>
      <c r="D105" s="61" t="s">
        <v>813</v>
      </c>
    </row>
    <row r="106" spans="1:5" x14ac:dyDescent="0.2">
      <c r="A106" t="s">
        <v>620</v>
      </c>
      <c r="B106" t="s">
        <v>636</v>
      </c>
      <c r="C106" s="54" t="str">
        <f t="shared" si="3"/>
        <v>A_Other_QBs: Trade6Received: </v>
      </c>
      <c r="D106" s="61" t="s">
        <v>814</v>
      </c>
    </row>
    <row r="107" spans="1:5" x14ac:dyDescent="0.2">
      <c r="A107" t="s">
        <v>620</v>
      </c>
      <c r="B107" t="s">
        <v>199</v>
      </c>
      <c r="C107" s="54" t="str">
        <f t="shared" si="3"/>
        <v>A_RB1: Trade6Received: </v>
      </c>
      <c r="D107" s="61" t="s">
        <v>815</v>
      </c>
      <c r="E107" s="63" t="s">
        <v>305</v>
      </c>
    </row>
    <row r="108" spans="1:5" x14ac:dyDescent="0.2">
      <c r="A108" t="s">
        <v>620</v>
      </c>
      <c r="B108" t="s">
        <v>200</v>
      </c>
      <c r="C108" s="54" t="str">
        <f t="shared" si="3"/>
        <v>A_RB2: Trade6Received: </v>
      </c>
      <c r="D108" s="61" t="s">
        <v>816</v>
      </c>
      <c r="E108" s="63" t="s">
        <v>459</v>
      </c>
    </row>
    <row r="109" spans="1:5" x14ac:dyDescent="0.2">
      <c r="A109" t="s">
        <v>620</v>
      </c>
      <c r="B109" t="s">
        <v>201</v>
      </c>
      <c r="C109" s="54" t="str">
        <f t="shared" si="3"/>
        <v>A_RB3: Trade6Received: </v>
      </c>
      <c r="D109" s="61" t="s">
        <v>817</v>
      </c>
      <c r="E109" s="63" t="s">
        <v>272</v>
      </c>
    </row>
    <row r="110" spans="1:5" x14ac:dyDescent="0.2">
      <c r="A110" t="s">
        <v>620</v>
      </c>
      <c r="B110" t="s">
        <v>202</v>
      </c>
      <c r="C110" s="54" t="str">
        <f t="shared" si="3"/>
        <v>A_RB4: Trade6Received: </v>
      </c>
      <c r="D110" s="61" t="s">
        <v>818</v>
      </c>
      <c r="E110" s="63" t="s">
        <v>272</v>
      </c>
    </row>
    <row r="111" spans="1:5" x14ac:dyDescent="0.2">
      <c r="A111" t="s">
        <v>620</v>
      </c>
      <c r="B111" t="s">
        <v>203</v>
      </c>
      <c r="C111" s="54" t="str">
        <f t="shared" si="3"/>
        <v>A_RB5: Trade6Received: </v>
      </c>
      <c r="D111" s="61" t="s">
        <v>819</v>
      </c>
    </row>
    <row r="112" spans="1:5" x14ac:dyDescent="0.2">
      <c r="A112" t="s">
        <v>620</v>
      </c>
      <c r="B112" t="s">
        <v>204</v>
      </c>
      <c r="C112" s="54" t="str">
        <f t="shared" si="3"/>
        <v>A_RB6: Trade6Received: </v>
      </c>
      <c r="D112" s="61" t="s">
        <v>820</v>
      </c>
    </row>
    <row r="113" spans="1:5" x14ac:dyDescent="0.2">
      <c r="A113" t="s">
        <v>620</v>
      </c>
      <c r="B113" t="s">
        <v>637</v>
      </c>
      <c r="C113" s="54" t="str">
        <f t="shared" si="3"/>
        <v>A_Other_RBs: Trade6Received: </v>
      </c>
      <c r="D113" s="61" t="s">
        <v>821</v>
      </c>
    </row>
    <row r="114" spans="1:5" x14ac:dyDescent="0.2">
      <c r="A114" t="s">
        <v>620</v>
      </c>
      <c r="B114" t="s">
        <v>205</v>
      </c>
      <c r="C114" s="54" t="str">
        <f t="shared" si="3"/>
        <v>A_RC1: Trade6Received: </v>
      </c>
      <c r="D114" s="61" t="s">
        <v>822</v>
      </c>
      <c r="E114" s="63" t="s">
        <v>504</v>
      </c>
    </row>
    <row r="115" spans="1:5" x14ac:dyDescent="0.2">
      <c r="A115" t="s">
        <v>620</v>
      </c>
      <c r="B115" t="s">
        <v>206</v>
      </c>
      <c r="C115" s="54" t="str">
        <f t="shared" si="3"/>
        <v>A_RC2: Trade6Received: </v>
      </c>
      <c r="D115" s="61" t="s">
        <v>823</v>
      </c>
      <c r="E115" s="63" t="s">
        <v>462</v>
      </c>
    </row>
    <row r="116" spans="1:5" x14ac:dyDescent="0.2">
      <c r="A116" t="s">
        <v>620</v>
      </c>
      <c r="B116" t="s">
        <v>207</v>
      </c>
      <c r="C116" s="54" t="str">
        <f t="shared" si="3"/>
        <v>A_RC3: Trade6Received: </v>
      </c>
      <c r="D116" s="61" t="s">
        <v>824</v>
      </c>
      <c r="E116" s="63" t="s">
        <v>508</v>
      </c>
    </row>
    <row r="117" spans="1:5" x14ac:dyDescent="0.2">
      <c r="A117" t="s">
        <v>620</v>
      </c>
      <c r="B117" t="s">
        <v>208</v>
      </c>
      <c r="C117" s="54" t="str">
        <f t="shared" si="3"/>
        <v>A_RC4: Trade6Received: </v>
      </c>
      <c r="D117" s="61" t="s">
        <v>825</v>
      </c>
      <c r="E117" s="63" t="s">
        <v>462</v>
      </c>
    </row>
    <row r="118" spans="1:5" x14ac:dyDescent="0.2">
      <c r="A118" t="s">
        <v>620</v>
      </c>
      <c r="B118" t="s">
        <v>209</v>
      </c>
      <c r="C118" s="54" t="str">
        <f t="shared" si="3"/>
        <v>A_RC5: Trade6Received: </v>
      </c>
      <c r="D118" s="61" t="s">
        <v>826</v>
      </c>
      <c r="E118" s="63" t="s">
        <v>471</v>
      </c>
    </row>
    <row r="119" spans="1:5" x14ac:dyDescent="0.2">
      <c r="A119" t="s">
        <v>620</v>
      </c>
      <c r="B119" t="s">
        <v>210</v>
      </c>
      <c r="D119" s="61" t="s">
        <v>827</v>
      </c>
    </row>
    <row r="120" spans="1:5" x14ac:dyDescent="0.2">
      <c r="A120" t="s">
        <v>620</v>
      </c>
      <c r="B120" t="s">
        <v>638</v>
      </c>
      <c r="D120" s="61" t="s">
        <v>828</v>
      </c>
    </row>
    <row r="121" spans="1:5" ht="19.5" x14ac:dyDescent="0.4">
      <c r="A121" t="s">
        <v>620</v>
      </c>
      <c r="B121" t="s">
        <v>211</v>
      </c>
      <c r="C121" s="53"/>
      <c r="D121" s="61" t="s">
        <v>829</v>
      </c>
      <c r="E121" s="63" t="s">
        <v>447</v>
      </c>
    </row>
    <row r="122" spans="1:5" x14ac:dyDescent="0.2">
      <c r="A122" t="s">
        <v>620</v>
      </c>
      <c r="B122" t="s">
        <v>248</v>
      </c>
      <c r="C122" s="54" t="str">
        <f t="shared" ref="C122:C153" si="4">CONCATENATE(B122,$B$121)</f>
        <v>A_PK2: A_PK1: </v>
      </c>
      <c r="D122" s="61" t="s">
        <v>830</v>
      </c>
    </row>
    <row r="123" spans="1:5" x14ac:dyDescent="0.2">
      <c r="A123" t="s">
        <v>620</v>
      </c>
      <c r="B123" t="s">
        <v>639</v>
      </c>
      <c r="C123" s="54" t="str">
        <f t="shared" si="4"/>
        <v>A_Other_PKs: A_PK1: </v>
      </c>
      <c r="D123" s="61" t="s">
        <v>831</v>
      </c>
    </row>
    <row r="124" spans="1:5" x14ac:dyDescent="0.2">
      <c r="A124" t="s">
        <v>620</v>
      </c>
      <c r="B124" t="s">
        <v>212</v>
      </c>
      <c r="C124" s="54" t="str">
        <f t="shared" si="4"/>
        <v>A_DU1: A_PK1: </v>
      </c>
      <c r="D124" s="61" t="s">
        <v>832</v>
      </c>
      <c r="E124" s="63" t="s">
        <v>107</v>
      </c>
    </row>
    <row r="125" spans="1:5" x14ac:dyDescent="0.2">
      <c r="A125" t="s">
        <v>620</v>
      </c>
      <c r="B125" t="s">
        <v>235</v>
      </c>
      <c r="C125" s="54" t="str">
        <f t="shared" si="4"/>
        <v>A_DU2: A_PK1: </v>
      </c>
      <c r="D125" s="61" t="s">
        <v>833</v>
      </c>
    </row>
    <row r="126" spans="1:5" x14ac:dyDescent="0.2">
      <c r="A126" t="s">
        <v>620</v>
      </c>
      <c r="B126" t="s">
        <v>236</v>
      </c>
      <c r="C126" s="54" t="str">
        <f t="shared" si="4"/>
        <v>A_DU3: A_PK1: </v>
      </c>
      <c r="D126" s="61" t="s">
        <v>834</v>
      </c>
    </row>
    <row r="127" spans="1:5" x14ac:dyDescent="0.2">
      <c r="A127" t="s">
        <v>620</v>
      </c>
      <c r="B127" t="s">
        <v>242</v>
      </c>
      <c r="C127" s="54" t="str">
        <f t="shared" si="4"/>
        <v>A_DU4: A_PK1: </v>
      </c>
      <c r="D127" s="61" t="s">
        <v>835</v>
      </c>
    </row>
    <row r="128" spans="1:5" x14ac:dyDescent="0.2">
      <c r="A128" t="s">
        <v>620</v>
      </c>
      <c r="B128" t="s">
        <v>640</v>
      </c>
      <c r="C128" s="54" t="str">
        <f t="shared" si="4"/>
        <v>A_Other_DUs: A_PK1: </v>
      </c>
      <c r="D128" s="61" t="s">
        <v>836</v>
      </c>
    </row>
    <row r="129" spans="1:5" x14ac:dyDescent="0.2">
      <c r="A129" t="s">
        <v>620</v>
      </c>
      <c r="B129" t="s">
        <v>641</v>
      </c>
      <c r="C129" s="54" t="str">
        <f t="shared" si="4"/>
        <v>PlayerDrop1: A_PK1: </v>
      </c>
      <c r="D129" s="61" t="s">
        <v>837</v>
      </c>
      <c r="E129" s="63" t="s">
        <v>907</v>
      </c>
    </row>
    <row r="130" spans="1:5" x14ac:dyDescent="0.2">
      <c r="A130" t="s">
        <v>620</v>
      </c>
      <c r="B130" t="s">
        <v>642</v>
      </c>
      <c r="C130" s="54" t="str">
        <f t="shared" si="4"/>
        <v>FA1-1: A_PK1: </v>
      </c>
      <c r="D130" s="61" t="s">
        <v>838</v>
      </c>
      <c r="E130" s="63" t="s">
        <v>450</v>
      </c>
    </row>
    <row r="131" spans="1:5" x14ac:dyDescent="0.2">
      <c r="A131" t="s">
        <v>620</v>
      </c>
      <c r="B131" t="s">
        <v>643</v>
      </c>
      <c r="C131" s="54" t="str">
        <f t="shared" si="4"/>
        <v>FA1-2: A_PK1: </v>
      </c>
      <c r="D131" s="61" t="s">
        <v>839</v>
      </c>
      <c r="E131" s="63" t="s">
        <v>108</v>
      </c>
    </row>
    <row r="132" spans="1:5" x14ac:dyDescent="0.2">
      <c r="A132" t="s">
        <v>620</v>
      </c>
      <c r="B132" t="s">
        <v>644</v>
      </c>
      <c r="C132" s="54" t="str">
        <f t="shared" si="4"/>
        <v>FA1-3: A_PK1: </v>
      </c>
      <c r="D132" s="61" t="s">
        <v>840</v>
      </c>
    </row>
    <row r="133" spans="1:5" x14ac:dyDescent="0.2">
      <c r="A133" t="s">
        <v>620</v>
      </c>
      <c r="B133" t="s">
        <v>645</v>
      </c>
      <c r="C133" s="54" t="str">
        <f t="shared" si="4"/>
        <v>FA1-4: A_PK1: </v>
      </c>
      <c r="D133" s="61" t="s">
        <v>841</v>
      </c>
    </row>
    <row r="134" spans="1:5" x14ac:dyDescent="0.2">
      <c r="A134" t="s">
        <v>620</v>
      </c>
      <c r="B134" t="s">
        <v>646</v>
      </c>
      <c r="C134" s="54" t="str">
        <f t="shared" si="4"/>
        <v>FA1-5: A_PK1: </v>
      </c>
      <c r="D134" s="61" t="s">
        <v>842</v>
      </c>
    </row>
    <row r="135" spans="1:5" x14ac:dyDescent="0.2">
      <c r="A135" t="s">
        <v>620</v>
      </c>
      <c r="B135" t="s">
        <v>647</v>
      </c>
      <c r="C135" s="54" t="str">
        <f t="shared" si="4"/>
        <v>FA1-6: A_PK1: </v>
      </c>
      <c r="D135" s="61" t="s">
        <v>843</v>
      </c>
    </row>
    <row r="136" spans="1:5" x14ac:dyDescent="0.2">
      <c r="A136" t="s">
        <v>620</v>
      </c>
      <c r="B136" t="s">
        <v>648</v>
      </c>
      <c r="C136" s="54" t="str">
        <f t="shared" si="4"/>
        <v>Other Rd. 1 FA's: A_PK1: </v>
      </c>
      <c r="D136" s="61" t="s">
        <v>844</v>
      </c>
    </row>
    <row r="137" spans="1:5" x14ac:dyDescent="0.2">
      <c r="A137" t="s">
        <v>620</v>
      </c>
      <c r="B137" t="s">
        <v>649</v>
      </c>
      <c r="C137" s="54" t="str">
        <f t="shared" si="4"/>
        <v>PlayerDrop2: A_PK1: </v>
      </c>
      <c r="D137" s="61" t="s">
        <v>845</v>
      </c>
    </row>
    <row r="138" spans="1:5" x14ac:dyDescent="0.2">
      <c r="A138" t="s">
        <v>620</v>
      </c>
      <c r="B138" t="s">
        <v>650</v>
      </c>
      <c r="C138" s="54" t="str">
        <f t="shared" si="4"/>
        <v>FA2-1: A_PK1: </v>
      </c>
      <c r="D138" s="61" t="s">
        <v>846</v>
      </c>
    </row>
    <row r="139" spans="1:5" x14ac:dyDescent="0.2">
      <c r="A139" t="s">
        <v>620</v>
      </c>
      <c r="B139" t="s">
        <v>651</v>
      </c>
      <c r="C139" s="54" t="str">
        <f t="shared" si="4"/>
        <v>FA2-2: A_PK1: </v>
      </c>
      <c r="D139" s="61" t="s">
        <v>847</v>
      </c>
    </row>
    <row r="140" spans="1:5" x14ac:dyDescent="0.2">
      <c r="A140" t="s">
        <v>620</v>
      </c>
      <c r="B140" t="s">
        <v>652</v>
      </c>
      <c r="C140" s="54" t="str">
        <f t="shared" si="4"/>
        <v>FA2-3: A_PK1: </v>
      </c>
      <c r="D140" s="61" t="s">
        <v>848</v>
      </c>
    </row>
    <row r="141" spans="1:5" x14ac:dyDescent="0.2">
      <c r="A141" t="s">
        <v>620</v>
      </c>
      <c r="B141" t="s">
        <v>653</v>
      </c>
      <c r="C141" s="54" t="str">
        <f t="shared" si="4"/>
        <v>FA2-4: A_PK1: </v>
      </c>
      <c r="D141" s="61" t="s">
        <v>849</v>
      </c>
    </row>
    <row r="142" spans="1:5" x14ac:dyDescent="0.2">
      <c r="A142" t="s">
        <v>620</v>
      </c>
      <c r="B142" t="s">
        <v>654</v>
      </c>
      <c r="C142" s="54" t="str">
        <f t="shared" si="4"/>
        <v>FA2-5: A_PK1: </v>
      </c>
      <c r="D142" s="61" t="s">
        <v>850</v>
      </c>
    </row>
    <row r="143" spans="1:5" x14ac:dyDescent="0.2">
      <c r="A143" t="s">
        <v>620</v>
      </c>
      <c r="B143" t="s">
        <v>655</v>
      </c>
      <c r="C143" s="54" t="str">
        <f t="shared" si="4"/>
        <v>FA2-6: A_PK1: </v>
      </c>
      <c r="D143" s="61" t="s">
        <v>851</v>
      </c>
    </row>
    <row r="144" spans="1:5" x14ac:dyDescent="0.2">
      <c r="A144" t="s">
        <v>620</v>
      </c>
      <c r="B144" t="s">
        <v>656</v>
      </c>
      <c r="C144" s="54" t="str">
        <f t="shared" si="4"/>
        <v>Other Rd. 2 FA's: A_PK1: </v>
      </c>
      <c r="D144" s="61" t="s">
        <v>852</v>
      </c>
    </row>
    <row r="145" spans="1:4" x14ac:dyDescent="0.2">
      <c r="A145" t="s">
        <v>620</v>
      </c>
      <c r="B145" t="s">
        <v>657</v>
      </c>
      <c r="C145" s="54" t="str">
        <f t="shared" si="4"/>
        <v>Trade1Received: A_PK1: </v>
      </c>
      <c r="D145" s="61" t="s">
        <v>853</v>
      </c>
    </row>
    <row r="146" spans="1:4" x14ac:dyDescent="0.2">
      <c r="A146" t="s">
        <v>620</v>
      </c>
      <c r="B146" t="s">
        <v>658</v>
      </c>
      <c r="C146" s="54" t="str">
        <f t="shared" si="4"/>
        <v>Trade1From: A_PK1: </v>
      </c>
      <c r="D146" s="61" t="s">
        <v>854</v>
      </c>
    </row>
    <row r="147" spans="1:4" x14ac:dyDescent="0.2">
      <c r="A147" t="s">
        <v>620</v>
      </c>
      <c r="B147" t="s">
        <v>659</v>
      </c>
      <c r="C147" s="54" t="str">
        <f t="shared" si="4"/>
        <v>Trade1For: A_PK1: </v>
      </c>
      <c r="D147" s="61" t="s">
        <v>855</v>
      </c>
    </row>
    <row r="148" spans="1:4" x14ac:dyDescent="0.2">
      <c r="A148" t="s">
        <v>620</v>
      </c>
      <c r="B148" t="s">
        <v>660</v>
      </c>
      <c r="C148" s="54" t="str">
        <f t="shared" si="4"/>
        <v>Trade2Received: A_PK1: </v>
      </c>
      <c r="D148" s="61" t="s">
        <v>856</v>
      </c>
    </row>
    <row r="149" spans="1:4" x14ac:dyDescent="0.2">
      <c r="A149" t="s">
        <v>620</v>
      </c>
      <c r="B149" t="s">
        <v>661</v>
      </c>
      <c r="C149" s="54" t="str">
        <f t="shared" si="4"/>
        <v>Trade2From: A_PK1: </v>
      </c>
      <c r="D149" s="61" t="s">
        <v>857</v>
      </c>
    </row>
    <row r="150" spans="1:4" x14ac:dyDescent="0.2">
      <c r="A150" t="s">
        <v>620</v>
      </c>
      <c r="B150" t="s">
        <v>662</v>
      </c>
      <c r="C150" s="54" t="str">
        <f t="shared" si="4"/>
        <v>Trade2For: A_PK1: </v>
      </c>
      <c r="D150" s="61" t="s">
        <v>858</v>
      </c>
    </row>
    <row r="151" spans="1:4" x14ac:dyDescent="0.2">
      <c r="A151" t="s">
        <v>620</v>
      </c>
      <c r="B151" t="s">
        <v>663</v>
      </c>
      <c r="C151" s="54" t="str">
        <f t="shared" si="4"/>
        <v>Trade3Received: A_PK1: </v>
      </c>
      <c r="D151" s="61" t="s">
        <v>859</v>
      </c>
    </row>
    <row r="152" spans="1:4" x14ac:dyDescent="0.2">
      <c r="A152" t="s">
        <v>620</v>
      </c>
      <c r="B152" t="s">
        <v>664</v>
      </c>
      <c r="C152" s="54" t="str">
        <f t="shared" si="4"/>
        <v>Trade3From: A_PK1: </v>
      </c>
      <c r="D152" s="61" t="s">
        <v>860</v>
      </c>
    </row>
    <row r="153" spans="1:4" x14ac:dyDescent="0.2">
      <c r="A153" t="s">
        <v>620</v>
      </c>
      <c r="B153" t="s">
        <v>665</v>
      </c>
      <c r="C153" s="54" t="str">
        <f t="shared" si="4"/>
        <v>Trade3For: A_PK1: </v>
      </c>
      <c r="D153" s="61" t="s">
        <v>861</v>
      </c>
    </row>
    <row r="154" spans="1:4" x14ac:dyDescent="0.2">
      <c r="A154" t="s">
        <v>620</v>
      </c>
      <c r="B154" t="s">
        <v>666</v>
      </c>
      <c r="C154" s="54" t="str">
        <f t="shared" ref="C154:C178" si="5">CONCATENATE(B154,$B$121)</f>
        <v>Trade4Received: A_PK1: </v>
      </c>
      <c r="D154" s="61" t="s">
        <v>862</v>
      </c>
    </row>
    <row r="155" spans="1:4" x14ac:dyDescent="0.2">
      <c r="A155" t="s">
        <v>620</v>
      </c>
      <c r="B155" t="s">
        <v>667</v>
      </c>
      <c r="C155" s="54" t="str">
        <f t="shared" si="5"/>
        <v>Trade4From: A_PK1: </v>
      </c>
      <c r="D155" s="61" t="s">
        <v>863</v>
      </c>
    </row>
    <row r="156" spans="1:4" x14ac:dyDescent="0.2">
      <c r="A156" t="s">
        <v>620</v>
      </c>
      <c r="B156" t="s">
        <v>668</v>
      </c>
      <c r="C156" s="54" t="str">
        <f t="shared" si="5"/>
        <v>Trade4For: A_PK1: </v>
      </c>
      <c r="D156" s="61" t="s">
        <v>864</v>
      </c>
    </row>
    <row r="157" spans="1:4" x14ac:dyDescent="0.2">
      <c r="A157" t="s">
        <v>620</v>
      </c>
      <c r="B157" t="s">
        <v>669</v>
      </c>
      <c r="C157" s="54" t="str">
        <f t="shared" si="5"/>
        <v>Trade5Received: A_PK1: </v>
      </c>
      <c r="D157" s="61" t="s">
        <v>865</v>
      </c>
    </row>
    <row r="158" spans="1:4" x14ac:dyDescent="0.2">
      <c r="A158" t="s">
        <v>620</v>
      </c>
      <c r="B158" t="s">
        <v>670</v>
      </c>
      <c r="C158" s="54" t="str">
        <f t="shared" si="5"/>
        <v>Trade5From: A_PK1: </v>
      </c>
      <c r="D158" s="61" t="s">
        <v>866</v>
      </c>
    </row>
    <row r="159" spans="1:4" x14ac:dyDescent="0.2">
      <c r="A159" t="s">
        <v>620</v>
      </c>
      <c r="B159" t="s">
        <v>671</v>
      </c>
      <c r="C159" s="54" t="str">
        <f t="shared" si="5"/>
        <v>Trade5For: A_PK1: </v>
      </c>
      <c r="D159" s="61" t="s">
        <v>867</v>
      </c>
    </row>
    <row r="160" spans="1:4" x14ac:dyDescent="0.2">
      <c r="A160" t="s">
        <v>620</v>
      </c>
      <c r="B160" t="s">
        <v>672</v>
      </c>
      <c r="C160" s="54" t="str">
        <f t="shared" si="5"/>
        <v>Trade6Received: A_PK1: </v>
      </c>
      <c r="D160" s="61" t="s">
        <v>868</v>
      </c>
    </row>
    <row r="161" spans="1:5" x14ac:dyDescent="0.2">
      <c r="A161" t="s">
        <v>620</v>
      </c>
      <c r="B161" t="s">
        <v>673</v>
      </c>
      <c r="C161" s="54" t="str">
        <f t="shared" si="5"/>
        <v>Trade6From: A_PK1: </v>
      </c>
      <c r="D161" s="61" t="s">
        <v>869</v>
      </c>
    </row>
    <row r="162" spans="1:5" x14ac:dyDescent="0.2">
      <c r="A162" t="s">
        <v>620</v>
      </c>
      <c r="B162" t="s">
        <v>674</v>
      </c>
      <c r="C162" s="54" t="str">
        <f t="shared" si="5"/>
        <v>Trade6For: A_PK1: </v>
      </c>
      <c r="D162" s="61" t="s">
        <v>870</v>
      </c>
    </row>
    <row r="163" spans="1:5" x14ac:dyDescent="0.2">
      <c r="A163" t="s">
        <v>620</v>
      </c>
      <c r="B163" t="s">
        <v>675</v>
      </c>
      <c r="C163" s="54" t="str">
        <f t="shared" si="5"/>
        <v>CoachDrop: A_PK1: </v>
      </c>
      <c r="D163" s="61" t="s">
        <v>871</v>
      </c>
    </row>
    <row r="164" spans="1:5" x14ac:dyDescent="0.2">
      <c r="A164" t="s">
        <v>620</v>
      </c>
      <c r="B164" t="s">
        <v>676</v>
      </c>
      <c r="C164" s="54" t="str">
        <f t="shared" si="5"/>
        <v>CoachRequest1: A_PK1: </v>
      </c>
      <c r="D164" s="61" t="s">
        <v>872</v>
      </c>
    </row>
    <row r="165" spans="1:5" x14ac:dyDescent="0.2">
      <c r="A165" t="s">
        <v>620</v>
      </c>
      <c r="B165" t="s">
        <v>677</v>
      </c>
      <c r="C165" s="54" t="str">
        <f t="shared" si="5"/>
        <v>CoachRequest2: A_PK1: </v>
      </c>
      <c r="D165" s="61" t="s">
        <v>873</v>
      </c>
    </row>
    <row r="166" spans="1:5" x14ac:dyDescent="0.2">
      <c r="A166" t="s">
        <v>620</v>
      </c>
      <c r="B166" t="s">
        <v>678</v>
      </c>
      <c r="C166" s="54" t="str">
        <f t="shared" si="5"/>
        <v>CoachRequest3: A_PK1: </v>
      </c>
      <c r="D166" s="61" t="s">
        <v>874</v>
      </c>
    </row>
    <row r="167" spans="1:5" x14ac:dyDescent="0.2">
      <c r="A167" t="s">
        <v>620</v>
      </c>
      <c r="B167" t="s">
        <v>679</v>
      </c>
      <c r="C167" s="54" t="str">
        <f t="shared" si="5"/>
        <v>Other Coach requests: A_PK1: </v>
      </c>
      <c r="D167" s="61" t="s">
        <v>875</v>
      </c>
    </row>
    <row r="168" spans="1:5" x14ac:dyDescent="0.2">
      <c r="A168" t="s">
        <v>620</v>
      </c>
      <c r="B168" t="s">
        <v>680</v>
      </c>
      <c r="C168" s="54" t="str">
        <f t="shared" si="5"/>
        <v>CheckThis: A_PK1: </v>
      </c>
      <c r="D168" s="61" t="s">
        <v>876</v>
      </c>
      <c r="E168" s="63" t="s">
        <v>627</v>
      </c>
    </row>
    <row r="169" spans="1:5" x14ac:dyDescent="0.2">
      <c r="A169" t="s">
        <v>620</v>
      </c>
      <c r="B169" t="s">
        <v>215</v>
      </c>
      <c r="C169" s="54" t="str">
        <f t="shared" si="5"/>
        <v>B_QB1: A_PK1: </v>
      </c>
      <c r="D169" s="61" t="s">
        <v>877</v>
      </c>
      <c r="E169" s="63" t="s">
        <v>284</v>
      </c>
    </row>
    <row r="170" spans="1:5" x14ac:dyDescent="0.2">
      <c r="A170" t="s">
        <v>620</v>
      </c>
      <c r="B170" t="s">
        <v>216</v>
      </c>
      <c r="C170" s="54" t="str">
        <f t="shared" si="5"/>
        <v>B_QB2: A_PK1: </v>
      </c>
      <c r="D170" s="61" t="s">
        <v>878</v>
      </c>
      <c r="E170" s="63" t="s">
        <v>565</v>
      </c>
    </row>
    <row r="171" spans="1:5" x14ac:dyDescent="0.2">
      <c r="A171" t="s">
        <v>620</v>
      </c>
      <c r="B171" t="s">
        <v>217</v>
      </c>
      <c r="C171" s="54" t="str">
        <f t="shared" si="5"/>
        <v>B_QB3: A_PK1: </v>
      </c>
      <c r="D171" s="61" t="s">
        <v>879</v>
      </c>
    </row>
    <row r="172" spans="1:5" x14ac:dyDescent="0.2">
      <c r="A172" t="s">
        <v>620</v>
      </c>
      <c r="B172" t="s">
        <v>218</v>
      </c>
      <c r="C172" s="54" t="str">
        <f t="shared" si="5"/>
        <v>B_QB4: A_PK1: </v>
      </c>
      <c r="D172" s="61" t="s">
        <v>880</v>
      </c>
    </row>
    <row r="173" spans="1:5" x14ac:dyDescent="0.2">
      <c r="A173" t="s">
        <v>620</v>
      </c>
      <c r="B173" t="s">
        <v>239</v>
      </c>
      <c r="C173" s="54" t="str">
        <f t="shared" si="5"/>
        <v>B_QB5: A_PK1: </v>
      </c>
      <c r="D173" s="61" t="s">
        <v>881</v>
      </c>
    </row>
    <row r="174" spans="1:5" x14ac:dyDescent="0.2">
      <c r="A174" t="s">
        <v>620</v>
      </c>
      <c r="B174" t="s">
        <v>681</v>
      </c>
      <c r="C174" s="54" t="str">
        <f t="shared" si="5"/>
        <v>B_Other_QBs: A_PK1: </v>
      </c>
      <c r="D174" s="61" t="s">
        <v>882</v>
      </c>
    </row>
    <row r="175" spans="1:5" x14ac:dyDescent="0.2">
      <c r="A175" t="s">
        <v>620</v>
      </c>
      <c r="B175" t="s">
        <v>219</v>
      </c>
      <c r="C175" s="54" t="str">
        <f t="shared" si="5"/>
        <v>B_RB1: A_PK1: </v>
      </c>
      <c r="D175" s="61" t="s">
        <v>883</v>
      </c>
      <c r="E175" s="63" t="s">
        <v>305</v>
      </c>
    </row>
    <row r="176" spans="1:5" x14ac:dyDescent="0.2">
      <c r="A176" t="s">
        <v>620</v>
      </c>
      <c r="B176" t="s">
        <v>220</v>
      </c>
      <c r="C176" s="54" t="str">
        <f t="shared" si="5"/>
        <v>B_RB2: A_PK1: </v>
      </c>
      <c r="D176" s="61" t="s">
        <v>884</v>
      </c>
      <c r="E176" s="63" t="s">
        <v>459</v>
      </c>
    </row>
    <row r="177" spans="1:5" x14ac:dyDescent="0.2">
      <c r="A177" t="s">
        <v>620</v>
      </c>
      <c r="B177" t="s">
        <v>221</v>
      </c>
      <c r="C177" s="54" t="str">
        <f t="shared" si="5"/>
        <v>B_RB3: A_PK1: </v>
      </c>
      <c r="D177" s="61" t="s">
        <v>885</v>
      </c>
      <c r="E177" s="63" t="s">
        <v>272</v>
      </c>
    </row>
    <row r="178" spans="1:5" x14ac:dyDescent="0.2">
      <c r="A178" t="s">
        <v>620</v>
      </c>
      <c r="B178" t="s">
        <v>222</v>
      </c>
      <c r="C178" s="54" t="str">
        <f t="shared" si="5"/>
        <v>B_RB4: A_PK1: </v>
      </c>
      <c r="D178" s="61" t="s">
        <v>886</v>
      </c>
      <c r="E178" s="63" t="s">
        <v>272</v>
      </c>
    </row>
    <row r="179" spans="1:5" x14ac:dyDescent="0.2">
      <c r="A179" t="s">
        <v>620</v>
      </c>
      <c r="B179" t="s">
        <v>223</v>
      </c>
      <c r="D179" s="61" t="s">
        <v>887</v>
      </c>
    </row>
    <row r="180" spans="1:5" x14ac:dyDescent="0.2">
      <c r="A180" t="s">
        <v>620</v>
      </c>
      <c r="B180" t="s">
        <v>224</v>
      </c>
      <c r="D180" s="61" t="s">
        <v>888</v>
      </c>
    </row>
    <row r="181" spans="1:5" ht="19.5" x14ac:dyDescent="0.4">
      <c r="A181" t="s">
        <v>620</v>
      </c>
      <c r="B181" t="s">
        <v>682</v>
      </c>
      <c r="C181" s="53"/>
      <c r="D181" s="61" t="s">
        <v>889</v>
      </c>
    </row>
    <row r="182" spans="1:5" x14ac:dyDescent="0.2">
      <c r="A182" t="s">
        <v>620</v>
      </c>
      <c r="B182" t="s">
        <v>225</v>
      </c>
      <c r="C182" s="54" t="str">
        <f t="shared" ref="C182:C213" si="6">CONCATENATE(B182,$B$181)</f>
        <v>B_RC1: B_Other_RBs: </v>
      </c>
      <c r="D182" s="61" t="s">
        <v>890</v>
      </c>
      <c r="E182" s="63" t="s">
        <v>504</v>
      </c>
    </row>
    <row r="183" spans="1:5" x14ac:dyDescent="0.2">
      <c r="A183" t="s">
        <v>620</v>
      </c>
      <c r="B183" t="s">
        <v>226</v>
      </c>
      <c r="C183" s="54" t="str">
        <f t="shared" si="6"/>
        <v>B_RC2: B_Other_RBs: </v>
      </c>
      <c r="D183" s="61" t="s">
        <v>891</v>
      </c>
      <c r="E183" s="63" t="s">
        <v>462</v>
      </c>
    </row>
    <row r="184" spans="1:5" x14ac:dyDescent="0.2">
      <c r="A184" t="s">
        <v>620</v>
      </c>
      <c r="B184" t="s">
        <v>227</v>
      </c>
      <c r="C184" s="54" t="str">
        <f t="shared" si="6"/>
        <v>B_RC3: B_Other_RBs: </v>
      </c>
      <c r="D184" s="61" t="s">
        <v>892</v>
      </c>
      <c r="E184" s="63" t="s">
        <v>508</v>
      </c>
    </row>
    <row r="185" spans="1:5" x14ac:dyDescent="0.2">
      <c r="A185" t="s">
        <v>620</v>
      </c>
      <c r="B185" t="s">
        <v>228</v>
      </c>
      <c r="C185" s="54" t="str">
        <f t="shared" si="6"/>
        <v>B_RC4: B_Other_RBs: </v>
      </c>
      <c r="D185" s="61" t="s">
        <v>893</v>
      </c>
      <c r="E185" s="63" t="s">
        <v>462</v>
      </c>
    </row>
    <row r="186" spans="1:5" x14ac:dyDescent="0.2">
      <c r="A186" t="s">
        <v>620</v>
      </c>
      <c r="B186" t="s">
        <v>229</v>
      </c>
      <c r="C186" s="54" t="str">
        <f t="shared" si="6"/>
        <v>B_RC5: B_Other_RBs: </v>
      </c>
      <c r="D186" s="61" t="s">
        <v>894</v>
      </c>
      <c r="E186" s="63" t="s">
        <v>471</v>
      </c>
    </row>
    <row r="187" spans="1:5" x14ac:dyDescent="0.2">
      <c r="A187" t="s">
        <v>620</v>
      </c>
      <c r="B187" t="s">
        <v>232</v>
      </c>
      <c r="C187" s="54" t="str">
        <f t="shared" si="6"/>
        <v>B_RC6: B_Other_RBs: </v>
      </c>
      <c r="D187" s="61" t="s">
        <v>895</v>
      </c>
    </row>
    <row r="188" spans="1:5" x14ac:dyDescent="0.2">
      <c r="A188" t="s">
        <v>620</v>
      </c>
      <c r="B188" t="s">
        <v>683</v>
      </c>
      <c r="C188" s="54" t="str">
        <f t="shared" si="6"/>
        <v>B_Other_RCs: B_Other_RBs: </v>
      </c>
      <c r="D188" s="61" t="s">
        <v>896</v>
      </c>
    </row>
    <row r="189" spans="1:5" x14ac:dyDescent="0.2">
      <c r="A189" t="s">
        <v>620</v>
      </c>
      <c r="B189" t="s">
        <v>230</v>
      </c>
      <c r="C189" s="54" t="str">
        <f t="shared" si="6"/>
        <v>B_PK1: B_Other_RBs: </v>
      </c>
      <c r="D189" s="61" t="s">
        <v>897</v>
      </c>
      <c r="E189" s="63" t="s">
        <v>447</v>
      </c>
    </row>
    <row r="190" spans="1:5" x14ac:dyDescent="0.2">
      <c r="A190" t="s">
        <v>620</v>
      </c>
      <c r="B190" t="s">
        <v>249</v>
      </c>
      <c r="C190" s="54" t="str">
        <f t="shared" si="6"/>
        <v>B_PK2: B_Other_RBs: </v>
      </c>
      <c r="D190" s="61" t="s">
        <v>898</v>
      </c>
    </row>
    <row r="191" spans="1:5" x14ac:dyDescent="0.2">
      <c r="A191" t="s">
        <v>620</v>
      </c>
      <c r="B191" t="s">
        <v>684</v>
      </c>
      <c r="C191" s="54" t="str">
        <f t="shared" si="6"/>
        <v>B_Other_PKs: B_Other_RBs: </v>
      </c>
      <c r="D191" s="61" t="s">
        <v>899</v>
      </c>
    </row>
    <row r="192" spans="1:5" x14ac:dyDescent="0.2">
      <c r="A192" t="s">
        <v>620</v>
      </c>
      <c r="B192" t="s">
        <v>231</v>
      </c>
      <c r="C192" s="54" t="str">
        <f t="shared" si="6"/>
        <v>B_DU1: B_Other_RBs: </v>
      </c>
      <c r="D192" s="61" t="s">
        <v>900</v>
      </c>
      <c r="E192" s="63" t="s">
        <v>91</v>
      </c>
    </row>
    <row r="193" spans="1:5" x14ac:dyDescent="0.2">
      <c r="A193" t="s">
        <v>620</v>
      </c>
      <c r="B193" t="s">
        <v>233</v>
      </c>
      <c r="C193" s="54" t="str">
        <f t="shared" si="6"/>
        <v>B_DU2: B_Other_RBs: </v>
      </c>
      <c r="D193" s="61" t="s">
        <v>901</v>
      </c>
    </row>
    <row r="194" spans="1:5" x14ac:dyDescent="0.2">
      <c r="A194" t="s">
        <v>620</v>
      </c>
      <c r="B194" t="s">
        <v>234</v>
      </c>
      <c r="C194" s="54" t="str">
        <f t="shared" si="6"/>
        <v>B_DU3: B_Other_RBs: </v>
      </c>
      <c r="D194" s="61" t="s">
        <v>902</v>
      </c>
    </row>
    <row r="195" spans="1:5" x14ac:dyDescent="0.2">
      <c r="A195" t="s">
        <v>620</v>
      </c>
      <c r="B195" t="s">
        <v>685</v>
      </c>
      <c r="C195" s="54" t="str">
        <f t="shared" si="6"/>
        <v>B_DU4: B_Other_RBs: </v>
      </c>
      <c r="D195" s="61" t="s">
        <v>903</v>
      </c>
    </row>
    <row r="196" spans="1:5" x14ac:dyDescent="0.2">
      <c r="A196" t="s">
        <v>620</v>
      </c>
      <c r="B196" t="s">
        <v>686</v>
      </c>
      <c r="C196" s="54" t="str">
        <f t="shared" si="6"/>
        <v>B_Other_DUs: B_Other_RBs: </v>
      </c>
      <c r="D196" s="61" t="s">
        <v>904</v>
      </c>
    </row>
    <row r="197" spans="1:5" x14ac:dyDescent="0.2">
      <c r="A197" t="s">
        <v>620</v>
      </c>
      <c r="B197" t="s">
        <v>687</v>
      </c>
      <c r="C197" s="54" t="str">
        <f t="shared" si="6"/>
        <v>Date: B_Other_RBs: </v>
      </c>
      <c r="D197" s="61" t="s">
        <v>905</v>
      </c>
      <c r="E197" s="63" t="s">
        <v>908</v>
      </c>
    </row>
    <row r="198" spans="1:5" x14ac:dyDescent="0.2">
      <c r="A198" t="s">
        <v>620</v>
      </c>
      <c r="B198" t="s">
        <v>688</v>
      </c>
      <c r="C198" s="54" t="str">
        <f t="shared" si="6"/>
        <v>Time: B_Other_RBs: </v>
      </c>
      <c r="D198" s="61" t="s">
        <v>906</v>
      </c>
      <c r="E198" s="65">
        <v>0.8521643518518518</v>
      </c>
    </row>
    <row r="199" spans="1:5" x14ac:dyDescent="0.2">
      <c r="A199" t="s">
        <v>621</v>
      </c>
      <c r="B199" t="s">
        <v>213</v>
      </c>
      <c r="C199" s="54" t="str">
        <f t="shared" si="6"/>
        <v>Coach: B_Other_RBs: </v>
      </c>
      <c r="D199" s="62" t="s">
        <v>808</v>
      </c>
      <c r="E199" s="63" t="s">
        <v>401</v>
      </c>
    </row>
    <row r="200" spans="1:5" x14ac:dyDescent="0.2">
      <c r="A200" t="s">
        <v>621</v>
      </c>
      <c r="B200" t="s">
        <v>195</v>
      </c>
      <c r="C200" s="54" t="str">
        <f t="shared" si="6"/>
        <v>A_QB1: B_Other_RBs: </v>
      </c>
      <c r="D200" s="62" t="s">
        <v>809</v>
      </c>
      <c r="E200" s="63" t="s">
        <v>275</v>
      </c>
    </row>
    <row r="201" spans="1:5" x14ac:dyDescent="0.2">
      <c r="A201" t="s">
        <v>621</v>
      </c>
      <c r="B201" t="s">
        <v>196</v>
      </c>
      <c r="C201" s="54" t="str">
        <f t="shared" si="6"/>
        <v>A_QB2: B_Other_RBs: </v>
      </c>
      <c r="D201" s="62" t="s">
        <v>810</v>
      </c>
      <c r="E201" s="63" t="s">
        <v>179</v>
      </c>
    </row>
    <row r="202" spans="1:5" x14ac:dyDescent="0.2">
      <c r="A202" t="s">
        <v>621</v>
      </c>
      <c r="B202" t="s">
        <v>197</v>
      </c>
      <c r="C202" s="54" t="str">
        <f t="shared" si="6"/>
        <v>A_QB3: B_Other_RBs: </v>
      </c>
      <c r="D202" s="62" t="s">
        <v>811</v>
      </c>
      <c r="E202" s="63" t="s">
        <v>184</v>
      </c>
    </row>
    <row r="203" spans="1:5" x14ac:dyDescent="0.2">
      <c r="A203" t="s">
        <v>621</v>
      </c>
      <c r="B203" t="s">
        <v>198</v>
      </c>
      <c r="C203" s="54" t="str">
        <f t="shared" si="6"/>
        <v>A_QB4: B_Other_RBs: </v>
      </c>
      <c r="D203" s="62" t="s">
        <v>812</v>
      </c>
      <c r="E203" s="63" t="s">
        <v>452</v>
      </c>
    </row>
    <row r="204" spans="1:5" x14ac:dyDescent="0.2">
      <c r="A204" t="s">
        <v>621</v>
      </c>
      <c r="B204" t="s">
        <v>238</v>
      </c>
      <c r="C204" s="54" t="str">
        <f t="shared" si="6"/>
        <v>A_QB5: B_Other_RBs: </v>
      </c>
      <c r="D204" s="62" t="s">
        <v>813</v>
      </c>
      <c r="E204" s="63" t="s">
        <v>798</v>
      </c>
    </row>
    <row r="205" spans="1:5" x14ac:dyDescent="0.2">
      <c r="A205" t="s">
        <v>621</v>
      </c>
      <c r="B205" t="s">
        <v>636</v>
      </c>
      <c r="C205" s="54" t="str">
        <f t="shared" si="6"/>
        <v>A_Other_QBs: B_Other_RBs: </v>
      </c>
      <c r="D205" s="62" t="s">
        <v>814</v>
      </c>
    </row>
    <row r="206" spans="1:5" x14ac:dyDescent="0.2">
      <c r="A206" t="s">
        <v>621</v>
      </c>
      <c r="B206" t="s">
        <v>199</v>
      </c>
      <c r="C206" s="54" t="str">
        <f t="shared" si="6"/>
        <v>A_RB1: B_Other_RBs: </v>
      </c>
      <c r="D206" s="62" t="s">
        <v>815</v>
      </c>
      <c r="E206" s="63" t="s">
        <v>299</v>
      </c>
    </row>
    <row r="207" spans="1:5" x14ac:dyDescent="0.2">
      <c r="A207" t="s">
        <v>621</v>
      </c>
      <c r="B207" t="s">
        <v>200</v>
      </c>
      <c r="C207" s="54" t="str">
        <f t="shared" si="6"/>
        <v>A_RB2: B_Other_RBs: </v>
      </c>
      <c r="D207" s="62" t="s">
        <v>816</v>
      </c>
      <c r="E207" s="63" t="s">
        <v>188</v>
      </c>
    </row>
    <row r="208" spans="1:5" x14ac:dyDescent="0.2">
      <c r="A208" t="s">
        <v>621</v>
      </c>
      <c r="B208" t="s">
        <v>201</v>
      </c>
      <c r="C208" s="54" t="str">
        <f t="shared" si="6"/>
        <v>A_RB3: B_Other_RBs: </v>
      </c>
      <c r="D208" s="62" t="s">
        <v>817</v>
      </c>
      <c r="E208" s="63" t="s">
        <v>511</v>
      </c>
    </row>
    <row r="209" spans="1:5" x14ac:dyDescent="0.2">
      <c r="A209" t="s">
        <v>621</v>
      </c>
      <c r="B209" t="s">
        <v>202</v>
      </c>
      <c r="C209" s="54" t="str">
        <f t="shared" si="6"/>
        <v>A_RB4: B_Other_RBs: </v>
      </c>
      <c r="D209" s="62" t="s">
        <v>818</v>
      </c>
      <c r="E209" s="63" t="s">
        <v>463</v>
      </c>
    </row>
    <row r="210" spans="1:5" x14ac:dyDescent="0.2">
      <c r="A210" t="s">
        <v>621</v>
      </c>
      <c r="B210" t="s">
        <v>203</v>
      </c>
      <c r="C210" s="54" t="str">
        <f t="shared" si="6"/>
        <v>A_RB5: B_Other_RBs: </v>
      </c>
      <c r="D210" s="62" t="s">
        <v>819</v>
      </c>
      <c r="E210" s="63" t="s">
        <v>293</v>
      </c>
    </row>
    <row r="211" spans="1:5" x14ac:dyDescent="0.2">
      <c r="A211" t="s">
        <v>621</v>
      </c>
      <c r="B211" t="s">
        <v>204</v>
      </c>
      <c r="C211" s="54" t="str">
        <f t="shared" si="6"/>
        <v>A_RB6: B_Other_RBs: </v>
      </c>
      <c r="D211" s="62" t="s">
        <v>820</v>
      </c>
      <c r="E211" s="63" t="s">
        <v>799</v>
      </c>
    </row>
    <row r="212" spans="1:5" x14ac:dyDescent="0.2">
      <c r="A212" t="s">
        <v>621</v>
      </c>
      <c r="B212" t="s">
        <v>637</v>
      </c>
      <c r="C212" s="54" t="str">
        <f t="shared" si="6"/>
        <v>A_Other_RBs: B_Other_RBs: </v>
      </c>
      <c r="D212" s="62" t="s">
        <v>821</v>
      </c>
      <c r="E212" s="63" t="s">
        <v>244</v>
      </c>
    </row>
    <row r="213" spans="1:5" x14ac:dyDescent="0.2">
      <c r="A213" t="s">
        <v>621</v>
      </c>
      <c r="B213" t="s">
        <v>205</v>
      </c>
      <c r="C213" s="54" t="str">
        <f t="shared" si="6"/>
        <v>A_RC1: B_Other_RBs: </v>
      </c>
      <c r="D213" s="62" t="s">
        <v>822</v>
      </c>
      <c r="E213" s="63" t="s">
        <v>181</v>
      </c>
    </row>
    <row r="214" spans="1:5" x14ac:dyDescent="0.2">
      <c r="A214" t="s">
        <v>621</v>
      </c>
      <c r="B214" t="s">
        <v>206</v>
      </c>
      <c r="C214" s="54" t="str">
        <f t="shared" ref="C214:C238" si="7">CONCATENATE(B214,$B$181)</f>
        <v>A_RC2: B_Other_RBs: </v>
      </c>
      <c r="D214" s="62" t="s">
        <v>823</v>
      </c>
      <c r="E214" s="63" t="s">
        <v>247</v>
      </c>
    </row>
    <row r="215" spans="1:5" x14ac:dyDescent="0.2">
      <c r="A215" t="s">
        <v>621</v>
      </c>
      <c r="B215" t="s">
        <v>207</v>
      </c>
      <c r="C215" s="54" t="str">
        <f t="shared" si="7"/>
        <v>A_RC3: B_Other_RBs: </v>
      </c>
      <c r="D215" s="62" t="s">
        <v>824</v>
      </c>
      <c r="E215" s="63" t="s">
        <v>300</v>
      </c>
    </row>
    <row r="216" spans="1:5" x14ac:dyDescent="0.2">
      <c r="A216" t="s">
        <v>621</v>
      </c>
      <c r="B216" t="s">
        <v>208</v>
      </c>
      <c r="C216" s="54" t="str">
        <f t="shared" si="7"/>
        <v>A_RC4: B_Other_RBs: </v>
      </c>
      <c r="D216" s="62" t="s">
        <v>825</v>
      </c>
      <c r="E216" s="63" t="s">
        <v>185</v>
      </c>
    </row>
    <row r="217" spans="1:5" x14ac:dyDescent="0.2">
      <c r="A217" t="s">
        <v>621</v>
      </c>
      <c r="B217" t="s">
        <v>209</v>
      </c>
      <c r="C217" s="54" t="str">
        <f t="shared" si="7"/>
        <v>A_RC5: B_Other_RBs: </v>
      </c>
      <c r="D217" s="62" t="s">
        <v>826</v>
      </c>
      <c r="E217" s="63" t="s">
        <v>189</v>
      </c>
    </row>
    <row r="218" spans="1:5" x14ac:dyDescent="0.2">
      <c r="A218" t="s">
        <v>621</v>
      </c>
      <c r="B218" t="s">
        <v>210</v>
      </c>
      <c r="C218" s="54" t="str">
        <f t="shared" si="7"/>
        <v>A_RC6: B_Other_RBs: </v>
      </c>
      <c r="D218" s="62" t="s">
        <v>827</v>
      </c>
      <c r="E218" s="63" t="s">
        <v>617</v>
      </c>
    </row>
    <row r="219" spans="1:5" x14ac:dyDescent="0.2">
      <c r="A219" t="s">
        <v>621</v>
      </c>
      <c r="B219" t="s">
        <v>638</v>
      </c>
      <c r="C219" s="54" t="str">
        <f t="shared" si="7"/>
        <v>A_Other_RCs: B_Other_RBs: </v>
      </c>
      <c r="D219" s="62" t="s">
        <v>828</v>
      </c>
    </row>
    <row r="220" spans="1:5" x14ac:dyDescent="0.2">
      <c r="A220" t="s">
        <v>621</v>
      </c>
      <c r="B220" t="s">
        <v>211</v>
      </c>
      <c r="C220" s="54" t="str">
        <f t="shared" si="7"/>
        <v>A_PK1: B_Other_RBs: </v>
      </c>
      <c r="D220" s="62" t="s">
        <v>829</v>
      </c>
      <c r="E220" s="63" t="s">
        <v>152</v>
      </c>
    </row>
    <row r="221" spans="1:5" x14ac:dyDescent="0.2">
      <c r="A221" t="s">
        <v>621</v>
      </c>
      <c r="B221" t="s">
        <v>248</v>
      </c>
      <c r="C221" s="54" t="str">
        <f t="shared" si="7"/>
        <v>A_PK2: B_Other_RBs: </v>
      </c>
      <c r="D221" s="62" t="s">
        <v>830</v>
      </c>
    </row>
    <row r="222" spans="1:5" x14ac:dyDescent="0.2">
      <c r="A222" t="s">
        <v>621</v>
      </c>
      <c r="B222" t="s">
        <v>639</v>
      </c>
      <c r="C222" s="54" t="str">
        <f t="shared" si="7"/>
        <v>A_Other_PKs: B_Other_RBs: </v>
      </c>
      <c r="D222" s="62" t="s">
        <v>831</v>
      </c>
    </row>
    <row r="223" spans="1:5" x14ac:dyDescent="0.2">
      <c r="A223" t="s">
        <v>621</v>
      </c>
      <c r="B223" t="s">
        <v>212</v>
      </c>
      <c r="C223" s="54" t="str">
        <f t="shared" si="7"/>
        <v>A_DU1: B_Other_RBs: </v>
      </c>
      <c r="D223" s="62" t="s">
        <v>832</v>
      </c>
      <c r="E223" s="63" t="s">
        <v>102</v>
      </c>
    </row>
    <row r="224" spans="1:5" x14ac:dyDescent="0.2">
      <c r="A224" t="s">
        <v>621</v>
      </c>
      <c r="B224" t="s">
        <v>235</v>
      </c>
      <c r="C224" s="54" t="str">
        <f t="shared" si="7"/>
        <v>A_DU2: B_Other_RBs: </v>
      </c>
      <c r="D224" s="62" t="s">
        <v>833</v>
      </c>
      <c r="E224" s="63" t="s">
        <v>99</v>
      </c>
    </row>
    <row r="225" spans="1:4" x14ac:dyDescent="0.2">
      <c r="A225" t="s">
        <v>621</v>
      </c>
      <c r="B225" t="s">
        <v>236</v>
      </c>
      <c r="C225" s="54" t="str">
        <f t="shared" si="7"/>
        <v>A_DU3: B_Other_RBs: </v>
      </c>
      <c r="D225" s="62" t="s">
        <v>834</v>
      </c>
    </row>
    <row r="226" spans="1:4" x14ac:dyDescent="0.2">
      <c r="A226" t="s">
        <v>621</v>
      </c>
      <c r="B226" t="s">
        <v>242</v>
      </c>
      <c r="C226" s="54" t="str">
        <f t="shared" si="7"/>
        <v>A_DU4: B_Other_RBs: </v>
      </c>
      <c r="D226" s="62" t="s">
        <v>835</v>
      </c>
    </row>
    <row r="227" spans="1:4" x14ac:dyDescent="0.2">
      <c r="A227" t="s">
        <v>621</v>
      </c>
      <c r="B227" t="s">
        <v>640</v>
      </c>
      <c r="C227" s="54" t="str">
        <f t="shared" si="7"/>
        <v>A_Other_DUs: B_Other_RBs: </v>
      </c>
      <c r="D227" s="62" t="s">
        <v>836</v>
      </c>
    </row>
    <row r="228" spans="1:4" x14ac:dyDescent="0.2">
      <c r="A228" t="s">
        <v>621</v>
      </c>
      <c r="B228" t="s">
        <v>641</v>
      </c>
      <c r="C228" s="54" t="str">
        <f t="shared" si="7"/>
        <v>PlayerDrop1: B_Other_RBs: </v>
      </c>
      <c r="D228" s="62" t="s">
        <v>837</v>
      </c>
    </row>
    <row r="229" spans="1:4" x14ac:dyDescent="0.2">
      <c r="A229" t="s">
        <v>621</v>
      </c>
      <c r="B229" t="s">
        <v>642</v>
      </c>
      <c r="C229" s="54" t="str">
        <f t="shared" si="7"/>
        <v>FA1-1: B_Other_RBs: </v>
      </c>
      <c r="D229" s="62" t="s">
        <v>838</v>
      </c>
    </row>
    <row r="230" spans="1:4" x14ac:dyDescent="0.2">
      <c r="A230" t="s">
        <v>621</v>
      </c>
      <c r="B230" t="s">
        <v>643</v>
      </c>
      <c r="C230" s="54" t="str">
        <f t="shared" si="7"/>
        <v>FA1-2: B_Other_RBs: </v>
      </c>
      <c r="D230" s="62" t="s">
        <v>839</v>
      </c>
    </row>
    <row r="231" spans="1:4" x14ac:dyDescent="0.2">
      <c r="A231" t="s">
        <v>621</v>
      </c>
      <c r="B231" t="s">
        <v>644</v>
      </c>
      <c r="C231" s="54" t="str">
        <f t="shared" si="7"/>
        <v>FA1-3: B_Other_RBs: </v>
      </c>
      <c r="D231" s="62" t="s">
        <v>840</v>
      </c>
    </row>
    <row r="232" spans="1:4" x14ac:dyDescent="0.2">
      <c r="A232" t="s">
        <v>621</v>
      </c>
      <c r="B232" t="s">
        <v>645</v>
      </c>
      <c r="C232" s="54" t="str">
        <f t="shared" si="7"/>
        <v>FA1-4: B_Other_RBs: </v>
      </c>
      <c r="D232" s="62" t="s">
        <v>841</v>
      </c>
    </row>
    <row r="233" spans="1:4" x14ac:dyDescent="0.2">
      <c r="A233" t="s">
        <v>621</v>
      </c>
      <c r="B233" t="s">
        <v>646</v>
      </c>
      <c r="C233" s="54" t="str">
        <f t="shared" si="7"/>
        <v>FA1-5: B_Other_RBs: </v>
      </c>
      <c r="D233" s="62" t="s">
        <v>842</v>
      </c>
    </row>
    <row r="234" spans="1:4" x14ac:dyDescent="0.2">
      <c r="A234" t="s">
        <v>621</v>
      </c>
      <c r="B234" t="s">
        <v>647</v>
      </c>
      <c r="C234" s="54" t="str">
        <f t="shared" si="7"/>
        <v>FA1-6: B_Other_RBs: </v>
      </c>
      <c r="D234" s="62" t="s">
        <v>843</v>
      </c>
    </row>
    <row r="235" spans="1:4" x14ac:dyDescent="0.2">
      <c r="A235" t="s">
        <v>621</v>
      </c>
      <c r="B235" t="s">
        <v>648</v>
      </c>
      <c r="C235" s="54" t="str">
        <f t="shared" si="7"/>
        <v>Other Rd. 1 FA's: B_Other_RBs: </v>
      </c>
      <c r="D235" s="62" t="s">
        <v>844</v>
      </c>
    </row>
    <row r="236" spans="1:4" x14ac:dyDescent="0.2">
      <c r="A236" t="s">
        <v>621</v>
      </c>
      <c r="B236" t="s">
        <v>649</v>
      </c>
      <c r="C236" s="54" t="str">
        <f t="shared" si="7"/>
        <v>PlayerDrop2: B_Other_RBs: </v>
      </c>
      <c r="D236" s="62" t="s">
        <v>845</v>
      </c>
    </row>
    <row r="237" spans="1:4" x14ac:dyDescent="0.2">
      <c r="A237" t="s">
        <v>621</v>
      </c>
      <c r="B237" t="s">
        <v>650</v>
      </c>
      <c r="C237" s="54" t="str">
        <f t="shared" si="7"/>
        <v>FA2-1: B_Other_RBs: </v>
      </c>
      <c r="D237" s="62" t="s">
        <v>846</v>
      </c>
    </row>
    <row r="238" spans="1:4" x14ac:dyDescent="0.2">
      <c r="A238" t="s">
        <v>621</v>
      </c>
      <c r="B238" t="s">
        <v>651</v>
      </c>
      <c r="C238" s="54" t="str">
        <f t="shared" si="7"/>
        <v>FA2-2: B_Other_RBs: </v>
      </c>
      <c r="D238" s="62" t="s">
        <v>847</v>
      </c>
    </row>
    <row r="239" spans="1:4" x14ac:dyDescent="0.2">
      <c r="A239" t="s">
        <v>621</v>
      </c>
      <c r="B239" t="s">
        <v>652</v>
      </c>
      <c r="D239" s="62" t="s">
        <v>848</v>
      </c>
    </row>
    <row r="240" spans="1:4" x14ac:dyDescent="0.2">
      <c r="A240" t="s">
        <v>621</v>
      </c>
      <c r="B240" t="s">
        <v>653</v>
      </c>
      <c r="D240" s="62" t="s">
        <v>849</v>
      </c>
    </row>
    <row r="241" spans="1:4" ht="19.5" x14ac:dyDescent="0.4">
      <c r="A241" t="s">
        <v>621</v>
      </c>
      <c r="B241" t="s">
        <v>654</v>
      </c>
      <c r="C241" s="53"/>
      <c r="D241" s="62" t="s">
        <v>850</v>
      </c>
    </row>
    <row r="242" spans="1:4" x14ac:dyDescent="0.2">
      <c r="A242" t="s">
        <v>621</v>
      </c>
      <c r="B242" t="s">
        <v>655</v>
      </c>
      <c r="C242" s="54" t="str">
        <f t="shared" ref="C242:C273" si="8">CONCATENATE(B242,$B$241)</f>
        <v>FA2-6: FA2-5: </v>
      </c>
      <c r="D242" s="62" t="s">
        <v>851</v>
      </c>
    </row>
    <row r="243" spans="1:4" x14ac:dyDescent="0.2">
      <c r="A243" t="s">
        <v>621</v>
      </c>
      <c r="B243" t="s">
        <v>656</v>
      </c>
      <c r="C243" s="54" t="str">
        <f t="shared" si="8"/>
        <v>Other Rd. 2 FA's: FA2-5: </v>
      </c>
      <c r="D243" s="62" t="s">
        <v>852</v>
      </c>
    </row>
    <row r="244" spans="1:4" x14ac:dyDescent="0.2">
      <c r="A244" t="s">
        <v>621</v>
      </c>
      <c r="B244" t="s">
        <v>657</v>
      </c>
      <c r="C244" s="54" t="str">
        <f t="shared" si="8"/>
        <v>Trade1Received: FA2-5: </v>
      </c>
      <c r="D244" s="62" t="s">
        <v>853</v>
      </c>
    </row>
    <row r="245" spans="1:4" x14ac:dyDescent="0.2">
      <c r="A245" t="s">
        <v>621</v>
      </c>
      <c r="B245" t="s">
        <v>658</v>
      </c>
      <c r="C245" s="54" t="str">
        <f t="shared" si="8"/>
        <v>Trade1From: FA2-5: </v>
      </c>
      <c r="D245" s="62" t="s">
        <v>854</v>
      </c>
    </row>
    <row r="246" spans="1:4" x14ac:dyDescent="0.2">
      <c r="A246" t="s">
        <v>621</v>
      </c>
      <c r="B246" t="s">
        <v>659</v>
      </c>
      <c r="C246" s="54" t="str">
        <f t="shared" si="8"/>
        <v>Trade1For: FA2-5: </v>
      </c>
      <c r="D246" s="62" t="s">
        <v>855</v>
      </c>
    </row>
    <row r="247" spans="1:4" x14ac:dyDescent="0.2">
      <c r="A247" t="s">
        <v>621</v>
      </c>
      <c r="B247" t="s">
        <v>660</v>
      </c>
      <c r="C247" s="54" t="str">
        <f t="shared" si="8"/>
        <v>Trade2Received: FA2-5: </v>
      </c>
      <c r="D247" s="62" t="s">
        <v>856</v>
      </c>
    </row>
    <row r="248" spans="1:4" x14ac:dyDescent="0.2">
      <c r="A248" t="s">
        <v>621</v>
      </c>
      <c r="B248" t="s">
        <v>661</v>
      </c>
      <c r="C248" s="54" t="str">
        <f t="shared" si="8"/>
        <v>Trade2From: FA2-5: </v>
      </c>
      <c r="D248" s="62" t="s">
        <v>857</v>
      </c>
    </row>
    <row r="249" spans="1:4" x14ac:dyDescent="0.2">
      <c r="A249" t="s">
        <v>621</v>
      </c>
      <c r="B249" t="s">
        <v>662</v>
      </c>
      <c r="C249" s="54" t="str">
        <f t="shared" si="8"/>
        <v>Trade2For: FA2-5: </v>
      </c>
      <c r="D249" s="62" t="s">
        <v>858</v>
      </c>
    </row>
    <row r="250" spans="1:4" x14ac:dyDescent="0.2">
      <c r="A250" t="s">
        <v>621</v>
      </c>
      <c r="B250" t="s">
        <v>663</v>
      </c>
      <c r="C250" s="54" t="str">
        <f t="shared" si="8"/>
        <v>Trade3Received: FA2-5: </v>
      </c>
      <c r="D250" s="62" t="s">
        <v>859</v>
      </c>
    </row>
    <row r="251" spans="1:4" x14ac:dyDescent="0.2">
      <c r="A251" t="s">
        <v>621</v>
      </c>
      <c r="B251" t="s">
        <v>664</v>
      </c>
      <c r="C251" s="54" t="str">
        <f t="shared" si="8"/>
        <v>Trade3From: FA2-5: </v>
      </c>
      <c r="D251" s="62" t="s">
        <v>860</v>
      </c>
    </row>
    <row r="252" spans="1:4" x14ac:dyDescent="0.2">
      <c r="A252" t="s">
        <v>621</v>
      </c>
      <c r="B252" t="s">
        <v>665</v>
      </c>
      <c r="C252" s="54" t="str">
        <f t="shared" si="8"/>
        <v>Trade3For: FA2-5: </v>
      </c>
      <c r="D252" s="62" t="s">
        <v>861</v>
      </c>
    </row>
    <row r="253" spans="1:4" x14ac:dyDescent="0.2">
      <c r="A253" t="s">
        <v>621</v>
      </c>
      <c r="B253" t="s">
        <v>666</v>
      </c>
      <c r="C253" s="54" t="str">
        <f t="shared" si="8"/>
        <v>Trade4Received: FA2-5: </v>
      </c>
      <c r="D253" s="62" t="s">
        <v>862</v>
      </c>
    </row>
    <row r="254" spans="1:4" x14ac:dyDescent="0.2">
      <c r="A254" t="s">
        <v>621</v>
      </c>
      <c r="B254" t="s">
        <v>667</v>
      </c>
      <c r="C254" s="54" t="str">
        <f t="shared" si="8"/>
        <v>Trade4From: FA2-5: </v>
      </c>
      <c r="D254" s="62" t="s">
        <v>863</v>
      </c>
    </row>
    <row r="255" spans="1:4" x14ac:dyDescent="0.2">
      <c r="A255" t="s">
        <v>621</v>
      </c>
      <c r="B255" t="s">
        <v>668</v>
      </c>
      <c r="C255" s="54" t="str">
        <f t="shared" si="8"/>
        <v>Trade4For: FA2-5: </v>
      </c>
      <c r="D255" s="62" t="s">
        <v>864</v>
      </c>
    </row>
    <row r="256" spans="1:4" x14ac:dyDescent="0.2">
      <c r="A256" t="s">
        <v>621</v>
      </c>
      <c r="B256" t="s">
        <v>669</v>
      </c>
      <c r="C256" s="54" t="str">
        <f t="shared" si="8"/>
        <v>Trade5Received: FA2-5: </v>
      </c>
      <c r="D256" s="62" t="s">
        <v>865</v>
      </c>
    </row>
    <row r="257" spans="1:5" x14ac:dyDescent="0.2">
      <c r="A257" t="s">
        <v>621</v>
      </c>
      <c r="B257" t="s">
        <v>670</v>
      </c>
      <c r="C257" s="54" t="str">
        <f t="shared" si="8"/>
        <v>Trade5From: FA2-5: </v>
      </c>
      <c r="D257" s="62" t="s">
        <v>866</v>
      </c>
    </row>
    <row r="258" spans="1:5" x14ac:dyDescent="0.2">
      <c r="A258" t="s">
        <v>621</v>
      </c>
      <c r="B258" t="s">
        <v>671</v>
      </c>
      <c r="C258" s="54" t="str">
        <f t="shared" si="8"/>
        <v>Trade5For: FA2-5: </v>
      </c>
      <c r="D258" s="62" t="s">
        <v>867</v>
      </c>
    </row>
    <row r="259" spans="1:5" x14ac:dyDescent="0.2">
      <c r="A259" t="s">
        <v>621</v>
      </c>
      <c r="B259" t="s">
        <v>672</v>
      </c>
      <c r="C259" s="54" t="str">
        <f t="shared" si="8"/>
        <v>Trade6Received: FA2-5: </v>
      </c>
      <c r="D259" s="62" t="s">
        <v>868</v>
      </c>
    </row>
    <row r="260" spans="1:5" x14ac:dyDescent="0.2">
      <c r="A260" t="s">
        <v>621</v>
      </c>
      <c r="B260" t="s">
        <v>673</v>
      </c>
      <c r="C260" s="54" t="str">
        <f t="shared" si="8"/>
        <v>Trade6From: FA2-5: </v>
      </c>
      <c r="D260" s="62" t="s">
        <v>869</v>
      </c>
    </row>
    <row r="261" spans="1:5" x14ac:dyDescent="0.2">
      <c r="A261" t="s">
        <v>621</v>
      </c>
      <c r="B261" t="s">
        <v>674</v>
      </c>
      <c r="C261" s="54" t="str">
        <f t="shared" si="8"/>
        <v>Trade6For: FA2-5: </v>
      </c>
      <c r="D261" s="62" t="s">
        <v>870</v>
      </c>
    </row>
    <row r="262" spans="1:5" x14ac:dyDescent="0.2">
      <c r="A262" t="s">
        <v>621</v>
      </c>
      <c r="B262" t="s">
        <v>675</v>
      </c>
      <c r="C262" s="54" t="str">
        <f t="shared" si="8"/>
        <v>CoachDrop: FA2-5: </v>
      </c>
      <c r="D262" s="62" t="s">
        <v>871</v>
      </c>
    </row>
    <row r="263" spans="1:5" x14ac:dyDescent="0.2">
      <c r="A263" t="s">
        <v>621</v>
      </c>
      <c r="B263" t="s">
        <v>676</v>
      </c>
      <c r="C263" s="54" t="str">
        <f t="shared" si="8"/>
        <v>CoachRequest1: FA2-5: </v>
      </c>
      <c r="D263" s="62" t="s">
        <v>872</v>
      </c>
    </row>
    <row r="264" spans="1:5" x14ac:dyDescent="0.2">
      <c r="A264" t="s">
        <v>621</v>
      </c>
      <c r="B264" t="s">
        <v>677</v>
      </c>
      <c r="C264" s="54" t="str">
        <f t="shared" si="8"/>
        <v>CoachRequest2: FA2-5: </v>
      </c>
      <c r="D264" s="62" t="s">
        <v>873</v>
      </c>
    </row>
    <row r="265" spans="1:5" x14ac:dyDescent="0.2">
      <c r="A265" t="s">
        <v>621</v>
      </c>
      <c r="B265" t="s">
        <v>678</v>
      </c>
      <c r="C265" s="54" t="str">
        <f t="shared" si="8"/>
        <v>CoachRequest3: FA2-5: </v>
      </c>
      <c r="D265" s="62" t="s">
        <v>874</v>
      </c>
    </row>
    <row r="266" spans="1:5" x14ac:dyDescent="0.2">
      <c r="A266" t="s">
        <v>621</v>
      </c>
      <c r="B266" t="s">
        <v>679</v>
      </c>
      <c r="C266" s="54" t="str">
        <f t="shared" si="8"/>
        <v>Other Coach requests: FA2-5: </v>
      </c>
      <c r="D266" s="62" t="s">
        <v>875</v>
      </c>
    </row>
    <row r="267" spans="1:5" x14ac:dyDescent="0.2">
      <c r="A267" t="s">
        <v>621</v>
      </c>
      <c r="B267" t="s">
        <v>680</v>
      </c>
      <c r="C267" s="54" t="str">
        <f t="shared" si="8"/>
        <v>CheckThis: FA2-5: </v>
      </c>
      <c r="D267" s="62" t="s">
        <v>876</v>
      </c>
      <c r="E267" s="63" t="s">
        <v>627</v>
      </c>
    </row>
    <row r="268" spans="1:5" x14ac:dyDescent="0.2">
      <c r="A268" t="s">
        <v>621</v>
      </c>
      <c r="B268" t="s">
        <v>215</v>
      </c>
      <c r="C268" s="54" t="str">
        <f t="shared" si="8"/>
        <v>B_QB1: FA2-5: </v>
      </c>
      <c r="D268" s="62" t="s">
        <v>877</v>
      </c>
      <c r="E268" s="63" t="s">
        <v>275</v>
      </c>
    </row>
    <row r="269" spans="1:5" x14ac:dyDescent="0.2">
      <c r="A269" t="s">
        <v>621</v>
      </c>
      <c r="B269" t="s">
        <v>216</v>
      </c>
      <c r="C269" s="54" t="str">
        <f t="shared" si="8"/>
        <v>B_QB2: FA2-5: </v>
      </c>
      <c r="D269" s="62" t="s">
        <v>878</v>
      </c>
      <c r="E269" s="63" t="s">
        <v>179</v>
      </c>
    </row>
    <row r="270" spans="1:5" x14ac:dyDescent="0.2">
      <c r="A270" t="s">
        <v>621</v>
      </c>
      <c r="B270" t="s">
        <v>217</v>
      </c>
      <c r="C270" s="54" t="str">
        <f t="shared" si="8"/>
        <v>B_QB3: FA2-5: </v>
      </c>
      <c r="D270" s="62" t="s">
        <v>879</v>
      </c>
      <c r="E270" s="63" t="s">
        <v>184</v>
      </c>
    </row>
    <row r="271" spans="1:5" x14ac:dyDescent="0.2">
      <c r="A271" t="s">
        <v>621</v>
      </c>
      <c r="B271" t="s">
        <v>218</v>
      </c>
      <c r="C271" s="54" t="str">
        <f t="shared" si="8"/>
        <v>B_QB4: FA2-5: </v>
      </c>
      <c r="D271" s="62" t="s">
        <v>880</v>
      </c>
      <c r="E271" s="63" t="s">
        <v>452</v>
      </c>
    </row>
    <row r="272" spans="1:5" x14ac:dyDescent="0.2">
      <c r="A272" t="s">
        <v>621</v>
      </c>
      <c r="B272" t="s">
        <v>239</v>
      </c>
      <c r="C272" s="54" t="str">
        <f t="shared" si="8"/>
        <v>B_QB5: FA2-5: </v>
      </c>
      <c r="D272" s="62" t="s">
        <v>881</v>
      </c>
      <c r="E272" s="63" t="s">
        <v>798</v>
      </c>
    </row>
    <row r="273" spans="1:5" x14ac:dyDescent="0.2">
      <c r="A273" t="s">
        <v>621</v>
      </c>
      <c r="B273" t="s">
        <v>681</v>
      </c>
      <c r="C273" s="54" t="str">
        <f t="shared" si="8"/>
        <v>B_Other_QBs: FA2-5: </v>
      </c>
      <c r="D273" s="62" t="s">
        <v>882</v>
      </c>
    </row>
    <row r="274" spans="1:5" x14ac:dyDescent="0.2">
      <c r="A274" t="s">
        <v>621</v>
      </c>
      <c r="B274" t="s">
        <v>219</v>
      </c>
      <c r="C274" s="54" t="str">
        <f t="shared" ref="C274:C298" si="9">CONCATENATE(B274,$B$241)</f>
        <v>B_RB1: FA2-5: </v>
      </c>
      <c r="D274" s="62" t="s">
        <v>883</v>
      </c>
      <c r="E274" s="63" t="s">
        <v>299</v>
      </c>
    </row>
    <row r="275" spans="1:5" x14ac:dyDescent="0.2">
      <c r="A275" t="s">
        <v>621</v>
      </c>
      <c r="B275" t="s">
        <v>220</v>
      </c>
      <c r="C275" s="54" t="str">
        <f t="shared" si="9"/>
        <v>B_RB2: FA2-5: </v>
      </c>
      <c r="D275" s="62" t="s">
        <v>884</v>
      </c>
      <c r="E275" s="63" t="s">
        <v>188</v>
      </c>
    </row>
    <row r="276" spans="1:5" x14ac:dyDescent="0.2">
      <c r="A276" t="s">
        <v>621</v>
      </c>
      <c r="B276" t="s">
        <v>221</v>
      </c>
      <c r="C276" s="54" t="str">
        <f t="shared" si="9"/>
        <v>B_RB3: FA2-5: </v>
      </c>
      <c r="D276" s="62" t="s">
        <v>885</v>
      </c>
      <c r="E276" s="63" t="s">
        <v>511</v>
      </c>
    </row>
    <row r="277" spans="1:5" x14ac:dyDescent="0.2">
      <c r="A277" t="s">
        <v>621</v>
      </c>
      <c r="B277" t="s">
        <v>222</v>
      </c>
      <c r="C277" s="54" t="str">
        <f t="shared" si="9"/>
        <v>B_RB4: FA2-5: </v>
      </c>
      <c r="D277" s="62" t="s">
        <v>886</v>
      </c>
      <c r="E277" s="63" t="s">
        <v>463</v>
      </c>
    </row>
    <row r="278" spans="1:5" x14ac:dyDescent="0.2">
      <c r="A278" t="s">
        <v>621</v>
      </c>
      <c r="B278" t="s">
        <v>223</v>
      </c>
      <c r="C278" s="54" t="str">
        <f t="shared" si="9"/>
        <v>B_RB5: FA2-5: </v>
      </c>
      <c r="D278" s="62" t="s">
        <v>887</v>
      </c>
      <c r="E278" s="63" t="s">
        <v>293</v>
      </c>
    </row>
    <row r="279" spans="1:5" x14ac:dyDescent="0.2">
      <c r="A279" t="s">
        <v>621</v>
      </c>
      <c r="B279" t="s">
        <v>224</v>
      </c>
      <c r="C279" s="54" t="str">
        <f t="shared" si="9"/>
        <v>B_RB6: FA2-5: </v>
      </c>
      <c r="D279" s="62" t="s">
        <v>888</v>
      </c>
      <c r="E279" s="63" t="s">
        <v>799</v>
      </c>
    </row>
    <row r="280" spans="1:5" x14ac:dyDescent="0.2">
      <c r="A280" t="s">
        <v>621</v>
      </c>
      <c r="B280" t="s">
        <v>682</v>
      </c>
      <c r="C280" s="54" t="str">
        <f t="shared" si="9"/>
        <v>B_Other_RBs: FA2-5: </v>
      </c>
      <c r="D280" s="62" t="s">
        <v>889</v>
      </c>
      <c r="E280" s="63" t="s">
        <v>244</v>
      </c>
    </row>
    <row r="281" spans="1:5" x14ac:dyDescent="0.2">
      <c r="A281" t="s">
        <v>621</v>
      </c>
      <c r="B281" t="s">
        <v>225</v>
      </c>
      <c r="C281" s="54" t="str">
        <f t="shared" si="9"/>
        <v>B_RC1: FA2-5: </v>
      </c>
      <c r="D281" s="62" t="s">
        <v>890</v>
      </c>
      <c r="E281" s="63" t="s">
        <v>181</v>
      </c>
    </row>
    <row r="282" spans="1:5" x14ac:dyDescent="0.2">
      <c r="A282" t="s">
        <v>621</v>
      </c>
      <c r="B282" t="s">
        <v>226</v>
      </c>
      <c r="C282" s="54" t="str">
        <f t="shared" si="9"/>
        <v>B_RC2: FA2-5: </v>
      </c>
      <c r="D282" s="62" t="s">
        <v>891</v>
      </c>
      <c r="E282" s="63" t="s">
        <v>247</v>
      </c>
    </row>
    <row r="283" spans="1:5" x14ac:dyDescent="0.2">
      <c r="A283" t="s">
        <v>621</v>
      </c>
      <c r="B283" t="s">
        <v>227</v>
      </c>
      <c r="C283" s="54" t="str">
        <f t="shared" si="9"/>
        <v>B_RC3: FA2-5: </v>
      </c>
      <c r="D283" s="62" t="s">
        <v>892</v>
      </c>
      <c r="E283" s="63" t="s">
        <v>185</v>
      </c>
    </row>
    <row r="284" spans="1:5" x14ac:dyDescent="0.2">
      <c r="A284" t="s">
        <v>621</v>
      </c>
      <c r="B284" t="s">
        <v>228</v>
      </c>
      <c r="C284" s="54" t="str">
        <f t="shared" si="9"/>
        <v>B_RC4: FA2-5: </v>
      </c>
      <c r="D284" s="62" t="s">
        <v>893</v>
      </c>
      <c r="E284" s="63" t="s">
        <v>189</v>
      </c>
    </row>
    <row r="285" spans="1:5" x14ac:dyDescent="0.2">
      <c r="A285" t="s">
        <v>621</v>
      </c>
      <c r="B285" t="s">
        <v>229</v>
      </c>
      <c r="C285" s="54" t="str">
        <f t="shared" si="9"/>
        <v>B_RC5: FA2-5: </v>
      </c>
      <c r="D285" s="62" t="s">
        <v>894</v>
      </c>
      <c r="E285" s="63" t="s">
        <v>300</v>
      </c>
    </row>
    <row r="286" spans="1:5" x14ac:dyDescent="0.2">
      <c r="A286" t="s">
        <v>621</v>
      </c>
      <c r="B286" t="s">
        <v>232</v>
      </c>
      <c r="C286" s="54" t="str">
        <f t="shared" si="9"/>
        <v>B_RC6: FA2-5: </v>
      </c>
      <c r="D286" s="62" t="s">
        <v>895</v>
      </c>
      <c r="E286" s="63" t="s">
        <v>617</v>
      </c>
    </row>
    <row r="287" spans="1:5" x14ac:dyDescent="0.2">
      <c r="A287" t="s">
        <v>621</v>
      </c>
      <c r="B287" t="s">
        <v>683</v>
      </c>
      <c r="C287" s="54" t="str">
        <f t="shared" si="9"/>
        <v>B_Other_RCs: FA2-5: </v>
      </c>
      <c r="D287" s="62" t="s">
        <v>896</v>
      </c>
    </row>
    <row r="288" spans="1:5" x14ac:dyDescent="0.2">
      <c r="A288" t="s">
        <v>621</v>
      </c>
      <c r="B288" t="s">
        <v>230</v>
      </c>
      <c r="C288" s="54" t="str">
        <f t="shared" si="9"/>
        <v>B_PK1: FA2-5: </v>
      </c>
      <c r="D288" s="62" t="s">
        <v>897</v>
      </c>
      <c r="E288" s="63" t="s">
        <v>152</v>
      </c>
    </row>
    <row r="289" spans="1:5" x14ac:dyDescent="0.2">
      <c r="A289" t="s">
        <v>621</v>
      </c>
      <c r="B289" t="s">
        <v>249</v>
      </c>
      <c r="C289" s="54" t="str">
        <f t="shared" si="9"/>
        <v>B_PK2: FA2-5: </v>
      </c>
      <c r="D289" s="62" t="s">
        <v>898</v>
      </c>
    </row>
    <row r="290" spans="1:5" x14ac:dyDescent="0.2">
      <c r="A290" t="s">
        <v>621</v>
      </c>
      <c r="B290" t="s">
        <v>684</v>
      </c>
      <c r="C290" s="54" t="str">
        <f t="shared" si="9"/>
        <v>B_Other_PKs: FA2-5: </v>
      </c>
      <c r="D290" s="62" t="s">
        <v>899</v>
      </c>
    </row>
    <row r="291" spans="1:5" x14ac:dyDescent="0.2">
      <c r="A291" t="s">
        <v>621</v>
      </c>
      <c r="B291" t="s">
        <v>231</v>
      </c>
      <c r="C291" s="54" t="str">
        <f t="shared" si="9"/>
        <v>B_DU1: FA2-5: </v>
      </c>
      <c r="D291" s="62" t="s">
        <v>900</v>
      </c>
      <c r="E291" s="63" t="s">
        <v>102</v>
      </c>
    </row>
    <row r="292" spans="1:5" x14ac:dyDescent="0.2">
      <c r="A292" t="s">
        <v>621</v>
      </c>
      <c r="B292" t="s">
        <v>233</v>
      </c>
      <c r="C292" s="54" t="str">
        <f t="shared" si="9"/>
        <v>B_DU2: FA2-5: </v>
      </c>
      <c r="D292" s="62" t="s">
        <v>901</v>
      </c>
      <c r="E292" s="63" t="s">
        <v>99</v>
      </c>
    </row>
    <row r="293" spans="1:5" x14ac:dyDescent="0.2">
      <c r="A293" t="s">
        <v>621</v>
      </c>
      <c r="B293" t="s">
        <v>234</v>
      </c>
      <c r="C293" s="54" t="str">
        <f t="shared" si="9"/>
        <v>B_DU3: FA2-5: </v>
      </c>
      <c r="D293" s="62" t="s">
        <v>902</v>
      </c>
    </row>
    <row r="294" spans="1:5" x14ac:dyDescent="0.2">
      <c r="A294" t="s">
        <v>621</v>
      </c>
      <c r="B294" t="s">
        <v>685</v>
      </c>
      <c r="C294" s="54" t="str">
        <f t="shared" si="9"/>
        <v>B_DU4: FA2-5: </v>
      </c>
      <c r="D294" s="62" t="s">
        <v>903</v>
      </c>
    </row>
    <row r="295" spans="1:5" x14ac:dyDescent="0.2">
      <c r="A295" t="s">
        <v>621</v>
      </c>
      <c r="B295" t="s">
        <v>686</v>
      </c>
      <c r="C295" s="54" t="str">
        <f t="shared" si="9"/>
        <v>B_Other_DUs: FA2-5: </v>
      </c>
      <c r="D295" s="62" t="s">
        <v>904</v>
      </c>
    </row>
    <row r="296" spans="1:5" x14ac:dyDescent="0.2">
      <c r="A296" t="s">
        <v>621</v>
      </c>
      <c r="B296" t="s">
        <v>687</v>
      </c>
      <c r="C296" s="54" t="str">
        <f t="shared" si="9"/>
        <v>Date: FA2-5: </v>
      </c>
      <c r="D296" s="62" t="s">
        <v>905</v>
      </c>
      <c r="E296" s="63" t="s">
        <v>908</v>
      </c>
    </row>
    <row r="297" spans="1:5" x14ac:dyDescent="0.2">
      <c r="A297" t="s">
        <v>621</v>
      </c>
      <c r="B297" t="s">
        <v>688</v>
      </c>
      <c r="C297" s="54" t="str">
        <f t="shared" si="9"/>
        <v>Time: FA2-5: </v>
      </c>
      <c r="D297" s="62" t="s">
        <v>906</v>
      </c>
      <c r="E297" s="65">
        <v>0.86393518518518519</v>
      </c>
    </row>
    <row r="298" spans="1:5" x14ac:dyDescent="0.2">
      <c r="A298" t="s">
        <v>622</v>
      </c>
      <c r="B298" t="s">
        <v>213</v>
      </c>
      <c r="C298" s="54" t="str">
        <f t="shared" si="9"/>
        <v>Coach: FA2-5: </v>
      </c>
      <c r="D298" s="61" t="s">
        <v>808</v>
      </c>
      <c r="E298" s="63" t="s">
        <v>415</v>
      </c>
    </row>
    <row r="299" spans="1:5" x14ac:dyDescent="0.2">
      <c r="A299" t="s">
        <v>622</v>
      </c>
      <c r="B299" t="s">
        <v>195</v>
      </c>
      <c r="D299" s="61" t="s">
        <v>809</v>
      </c>
      <c r="E299" s="63" t="s">
        <v>277</v>
      </c>
    </row>
    <row r="300" spans="1:5" x14ac:dyDescent="0.2">
      <c r="A300" t="s">
        <v>622</v>
      </c>
      <c r="B300" t="s">
        <v>196</v>
      </c>
      <c r="D300" s="61" t="s">
        <v>810</v>
      </c>
      <c r="E300" s="63" t="s">
        <v>453</v>
      </c>
    </row>
    <row r="301" spans="1:5" ht="19.5" x14ac:dyDescent="0.4">
      <c r="A301" t="s">
        <v>622</v>
      </c>
      <c r="B301" t="s">
        <v>197</v>
      </c>
      <c r="C301" s="53"/>
      <c r="D301" s="61" t="s">
        <v>811</v>
      </c>
      <c r="E301" s="63" t="s">
        <v>243</v>
      </c>
    </row>
    <row r="302" spans="1:5" x14ac:dyDescent="0.2">
      <c r="A302" t="s">
        <v>622</v>
      </c>
      <c r="B302" t="s">
        <v>198</v>
      </c>
      <c r="C302" s="54" t="str">
        <f t="shared" ref="C302:C333" si="10">CONCATENATE(B302,$B$301)</f>
        <v>A_QB4: A_QB3: </v>
      </c>
      <c r="D302" s="61" t="s">
        <v>812</v>
      </c>
    </row>
    <row r="303" spans="1:5" x14ac:dyDescent="0.2">
      <c r="A303" t="s">
        <v>622</v>
      </c>
      <c r="B303" t="s">
        <v>238</v>
      </c>
      <c r="C303" s="54" t="str">
        <f t="shared" si="10"/>
        <v>A_QB5: A_QB3: </v>
      </c>
      <c r="D303" s="61" t="s">
        <v>813</v>
      </c>
    </row>
    <row r="304" spans="1:5" x14ac:dyDescent="0.2">
      <c r="A304" t="s">
        <v>622</v>
      </c>
      <c r="B304" t="s">
        <v>636</v>
      </c>
      <c r="C304" s="54" t="str">
        <f t="shared" si="10"/>
        <v>A_Other_QBs: A_QB3: </v>
      </c>
      <c r="D304" s="61" t="s">
        <v>814</v>
      </c>
    </row>
    <row r="305" spans="1:5" x14ac:dyDescent="0.2">
      <c r="A305" t="s">
        <v>622</v>
      </c>
      <c r="B305" t="s">
        <v>199</v>
      </c>
      <c r="C305" s="54" t="str">
        <f t="shared" si="10"/>
        <v>A_RB1: A_QB3: </v>
      </c>
      <c r="D305" s="61" t="s">
        <v>815</v>
      </c>
      <c r="E305" s="63" t="s">
        <v>449</v>
      </c>
    </row>
    <row r="306" spans="1:5" x14ac:dyDescent="0.2">
      <c r="A306" t="s">
        <v>622</v>
      </c>
      <c r="B306" t="s">
        <v>200</v>
      </c>
      <c r="C306" s="54" t="str">
        <f t="shared" si="10"/>
        <v>A_RB2: A_QB3: </v>
      </c>
      <c r="D306" s="61" t="s">
        <v>816</v>
      </c>
      <c r="E306" s="63" t="s">
        <v>276</v>
      </c>
    </row>
    <row r="307" spans="1:5" x14ac:dyDescent="0.2">
      <c r="A307" t="s">
        <v>622</v>
      </c>
      <c r="B307" t="s">
        <v>201</v>
      </c>
      <c r="C307" s="54" t="str">
        <f t="shared" si="10"/>
        <v>A_RB3: A_QB3: </v>
      </c>
      <c r="D307" s="61" t="s">
        <v>817</v>
      </c>
      <c r="E307" s="63" t="s">
        <v>489</v>
      </c>
    </row>
    <row r="308" spans="1:5" x14ac:dyDescent="0.2">
      <c r="A308" t="s">
        <v>622</v>
      </c>
      <c r="B308" t="s">
        <v>202</v>
      </c>
      <c r="C308" s="54" t="str">
        <f t="shared" si="10"/>
        <v>A_RB4: A_QB3: </v>
      </c>
      <c r="D308" s="61" t="s">
        <v>818</v>
      </c>
      <c r="E308" s="63" t="s">
        <v>576</v>
      </c>
    </row>
    <row r="309" spans="1:5" x14ac:dyDescent="0.2">
      <c r="A309" t="s">
        <v>622</v>
      </c>
      <c r="B309" t="s">
        <v>203</v>
      </c>
      <c r="C309" s="54" t="str">
        <f t="shared" si="10"/>
        <v>A_RB5: A_QB3: </v>
      </c>
      <c r="D309" s="61" t="s">
        <v>819</v>
      </c>
    </row>
    <row r="310" spans="1:5" x14ac:dyDescent="0.2">
      <c r="A310" t="s">
        <v>622</v>
      </c>
      <c r="B310" t="s">
        <v>204</v>
      </c>
      <c r="C310" s="54" t="str">
        <f t="shared" si="10"/>
        <v>A_RB6: A_QB3: </v>
      </c>
      <c r="D310" s="61" t="s">
        <v>820</v>
      </c>
    </row>
    <row r="311" spans="1:5" x14ac:dyDescent="0.2">
      <c r="A311" t="s">
        <v>622</v>
      </c>
      <c r="B311" t="s">
        <v>637</v>
      </c>
      <c r="C311" s="54" t="str">
        <f t="shared" si="10"/>
        <v>A_Other_RBs: A_QB3: </v>
      </c>
      <c r="D311" s="61" t="s">
        <v>821</v>
      </c>
    </row>
    <row r="312" spans="1:5" x14ac:dyDescent="0.2">
      <c r="A312" t="s">
        <v>622</v>
      </c>
      <c r="B312" t="s">
        <v>205</v>
      </c>
      <c r="C312" s="54" t="str">
        <f t="shared" si="10"/>
        <v>A_RC1: A_QB3: </v>
      </c>
      <c r="D312" s="61" t="s">
        <v>822</v>
      </c>
      <c r="E312" s="63" t="s">
        <v>168</v>
      </c>
    </row>
    <row r="313" spans="1:5" x14ac:dyDescent="0.2">
      <c r="A313" t="s">
        <v>622</v>
      </c>
      <c r="B313" t="s">
        <v>206</v>
      </c>
      <c r="C313" s="54" t="str">
        <f t="shared" si="10"/>
        <v>A_RC2: A_QB3: </v>
      </c>
      <c r="D313" s="61" t="s">
        <v>823</v>
      </c>
      <c r="E313" s="63" t="s">
        <v>315</v>
      </c>
    </row>
    <row r="314" spans="1:5" x14ac:dyDescent="0.2">
      <c r="A314" t="s">
        <v>622</v>
      </c>
      <c r="B314" t="s">
        <v>207</v>
      </c>
      <c r="C314" s="54" t="str">
        <f t="shared" si="10"/>
        <v>A_RC3: A_QB3: </v>
      </c>
      <c r="D314" s="61" t="s">
        <v>824</v>
      </c>
      <c r="E314" s="63" t="s">
        <v>602</v>
      </c>
    </row>
    <row r="315" spans="1:5" x14ac:dyDescent="0.2">
      <c r="A315" t="s">
        <v>622</v>
      </c>
      <c r="B315" t="s">
        <v>208</v>
      </c>
      <c r="C315" s="54" t="str">
        <f t="shared" si="10"/>
        <v>A_RC4: A_QB3: </v>
      </c>
      <c r="D315" s="61" t="s">
        <v>825</v>
      </c>
      <c r="E315" s="63" t="s">
        <v>454</v>
      </c>
    </row>
    <row r="316" spans="1:5" x14ac:dyDescent="0.2">
      <c r="A316" t="s">
        <v>622</v>
      </c>
      <c r="B316" t="s">
        <v>209</v>
      </c>
      <c r="C316" s="54" t="str">
        <f t="shared" si="10"/>
        <v>A_RC5: A_QB3: </v>
      </c>
      <c r="D316" s="61" t="s">
        <v>826</v>
      </c>
    </row>
    <row r="317" spans="1:5" x14ac:dyDescent="0.2">
      <c r="A317" t="s">
        <v>622</v>
      </c>
      <c r="B317" t="s">
        <v>210</v>
      </c>
      <c r="C317" s="54" t="str">
        <f t="shared" si="10"/>
        <v>A_RC6: A_QB3: </v>
      </c>
      <c r="D317" s="61" t="s">
        <v>827</v>
      </c>
    </row>
    <row r="318" spans="1:5" x14ac:dyDescent="0.2">
      <c r="A318" t="s">
        <v>622</v>
      </c>
      <c r="B318" t="s">
        <v>638</v>
      </c>
      <c r="C318" s="54" t="str">
        <f t="shared" si="10"/>
        <v>A_Other_RCs: A_QB3: </v>
      </c>
      <c r="D318" s="61" t="s">
        <v>828</v>
      </c>
    </row>
    <row r="319" spans="1:5" x14ac:dyDescent="0.2">
      <c r="A319" t="s">
        <v>622</v>
      </c>
      <c r="B319" t="s">
        <v>211</v>
      </c>
      <c r="C319" s="54" t="str">
        <f t="shared" si="10"/>
        <v>A_PK1: A_QB3: </v>
      </c>
      <c r="D319" s="61" t="s">
        <v>829</v>
      </c>
      <c r="E319" s="63" t="s">
        <v>154</v>
      </c>
    </row>
    <row r="320" spans="1:5" x14ac:dyDescent="0.2">
      <c r="A320" t="s">
        <v>622</v>
      </c>
      <c r="B320" t="s">
        <v>248</v>
      </c>
      <c r="C320" s="54" t="str">
        <f t="shared" si="10"/>
        <v>A_PK2: A_QB3: </v>
      </c>
      <c r="D320" s="61" t="s">
        <v>830</v>
      </c>
    </row>
    <row r="321" spans="1:5" x14ac:dyDescent="0.2">
      <c r="A321" t="s">
        <v>622</v>
      </c>
      <c r="B321" t="s">
        <v>639</v>
      </c>
      <c r="C321" s="54" t="str">
        <f t="shared" si="10"/>
        <v>A_Other_PKs: A_QB3: </v>
      </c>
      <c r="D321" s="61" t="s">
        <v>831</v>
      </c>
    </row>
    <row r="322" spans="1:5" x14ac:dyDescent="0.2">
      <c r="A322" t="s">
        <v>622</v>
      </c>
      <c r="B322" t="s">
        <v>212</v>
      </c>
      <c r="C322" s="54" t="str">
        <f t="shared" si="10"/>
        <v>A_DU1: A_QB3: </v>
      </c>
      <c r="D322" s="61" t="s">
        <v>832</v>
      </c>
      <c r="E322" s="63" t="s">
        <v>87</v>
      </c>
    </row>
    <row r="323" spans="1:5" x14ac:dyDescent="0.2">
      <c r="A323" t="s">
        <v>622</v>
      </c>
      <c r="B323" t="s">
        <v>235</v>
      </c>
      <c r="C323" s="54" t="str">
        <f t="shared" si="10"/>
        <v>A_DU2: A_QB3: </v>
      </c>
      <c r="D323" s="61" t="s">
        <v>833</v>
      </c>
    </row>
    <row r="324" spans="1:5" x14ac:dyDescent="0.2">
      <c r="A324" t="s">
        <v>622</v>
      </c>
      <c r="B324" t="s">
        <v>236</v>
      </c>
      <c r="C324" s="54" t="str">
        <f t="shared" si="10"/>
        <v>A_DU3: A_QB3: </v>
      </c>
      <c r="D324" s="61" t="s">
        <v>834</v>
      </c>
    </row>
    <row r="325" spans="1:5" x14ac:dyDescent="0.2">
      <c r="A325" t="s">
        <v>622</v>
      </c>
      <c r="B325" t="s">
        <v>242</v>
      </c>
      <c r="C325" s="54" t="str">
        <f t="shared" si="10"/>
        <v>A_DU4: A_QB3: </v>
      </c>
      <c r="D325" s="61" t="s">
        <v>835</v>
      </c>
    </row>
    <row r="326" spans="1:5" x14ac:dyDescent="0.2">
      <c r="A326" t="s">
        <v>622</v>
      </c>
      <c r="B326" t="s">
        <v>640</v>
      </c>
      <c r="C326" s="54" t="str">
        <f t="shared" si="10"/>
        <v>A_Other_DUs: A_QB3: </v>
      </c>
      <c r="D326" s="61" t="s">
        <v>836</v>
      </c>
    </row>
    <row r="327" spans="1:5" x14ac:dyDescent="0.2">
      <c r="A327" t="s">
        <v>622</v>
      </c>
      <c r="B327" t="s">
        <v>641</v>
      </c>
      <c r="C327" s="54" t="str">
        <f t="shared" si="10"/>
        <v>PlayerDrop1: A_QB3: </v>
      </c>
      <c r="D327" s="61" t="s">
        <v>837</v>
      </c>
      <c r="E327" s="63" t="s">
        <v>592</v>
      </c>
    </row>
    <row r="328" spans="1:5" x14ac:dyDescent="0.2">
      <c r="A328" t="s">
        <v>622</v>
      </c>
      <c r="B328" t="s">
        <v>642</v>
      </c>
      <c r="C328" s="54" t="str">
        <f t="shared" si="10"/>
        <v>FA1-1: A_QB3: </v>
      </c>
      <c r="D328" s="61" t="s">
        <v>838</v>
      </c>
      <c r="E328" s="63" t="s">
        <v>499</v>
      </c>
    </row>
    <row r="329" spans="1:5" x14ac:dyDescent="0.2">
      <c r="A329" t="s">
        <v>622</v>
      </c>
      <c r="B329" t="s">
        <v>643</v>
      </c>
      <c r="C329" s="54" t="str">
        <f t="shared" si="10"/>
        <v>FA1-2: A_QB3: </v>
      </c>
      <c r="D329" s="61" t="s">
        <v>839</v>
      </c>
    </row>
    <row r="330" spans="1:5" x14ac:dyDescent="0.2">
      <c r="A330" t="s">
        <v>622</v>
      </c>
      <c r="B330" t="s">
        <v>644</v>
      </c>
      <c r="C330" s="54" t="str">
        <f t="shared" si="10"/>
        <v>FA1-3: A_QB3: </v>
      </c>
      <c r="D330" s="61" t="s">
        <v>840</v>
      </c>
    </row>
    <row r="331" spans="1:5" x14ac:dyDescent="0.2">
      <c r="A331" t="s">
        <v>622</v>
      </c>
      <c r="B331" t="s">
        <v>645</v>
      </c>
      <c r="C331" s="54" t="str">
        <f t="shared" si="10"/>
        <v>FA1-4: A_QB3: </v>
      </c>
      <c r="D331" s="61" t="s">
        <v>841</v>
      </c>
    </row>
    <row r="332" spans="1:5" x14ac:dyDescent="0.2">
      <c r="A332" t="s">
        <v>622</v>
      </c>
      <c r="B332" t="s">
        <v>646</v>
      </c>
      <c r="C332" s="54" t="str">
        <f t="shared" si="10"/>
        <v>FA1-5: A_QB3: </v>
      </c>
      <c r="D332" s="61" t="s">
        <v>842</v>
      </c>
    </row>
    <row r="333" spans="1:5" x14ac:dyDescent="0.2">
      <c r="A333" t="s">
        <v>622</v>
      </c>
      <c r="B333" t="s">
        <v>647</v>
      </c>
      <c r="C333" s="54" t="str">
        <f t="shared" si="10"/>
        <v>FA1-6: A_QB3: </v>
      </c>
      <c r="D333" s="61" t="s">
        <v>843</v>
      </c>
    </row>
    <row r="334" spans="1:5" x14ac:dyDescent="0.2">
      <c r="A334" t="s">
        <v>622</v>
      </c>
      <c r="B334" t="s">
        <v>648</v>
      </c>
      <c r="C334" s="54" t="str">
        <f t="shared" ref="C334:C358" si="11">CONCATENATE(B334,$B$301)</f>
        <v>Other Rd. 1 FA's: A_QB3: </v>
      </c>
      <c r="D334" s="61" t="s">
        <v>844</v>
      </c>
    </row>
    <row r="335" spans="1:5" x14ac:dyDescent="0.2">
      <c r="A335" t="s">
        <v>622</v>
      </c>
      <c r="B335" t="s">
        <v>649</v>
      </c>
      <c r="C335" s="54" t="str">
        <f t="shared" si="11"/>
        <v>PlayerDrop2: A_QB3: </v>
      </c>
      <c r="D335" s="61" t="s">
        <v>845</v>
      </c>
    </row>
    <row r="336" spans="1:5" x14ac:dyDescent="0.2">
      <c r="A336" t="s">
        <v>622</v>
      </c>
      <c r="B336" t="s">
        <v>650</v>
      </c>
      <c r="C336" s="54" t="str">
        <f t="shared" si="11"/>
        <v>FA2-1: A_QB3: </v>
      </c>
      <c r="D336" s="61" t="s">
        <v>846</v>
      </c>
    </row>
    <row r="337" spans="1:4" x14ac:dyDescent="0.2">
      <c r="A337" t="s">
        <v>622</v>
      </c>
      <c r="B337" t="s">
        <v>651</v>
      </c>
      <c r="C337" s="54" t="str">
        <f t="shared" si="11"/>
        <v>FA2-2: A_QB3: </v>
      </c>
      <c r="D337" s="61" t="s">
        <v>847</v>
      </c>
    </row>
    <row r="338" spans="1:4" x14ac:dyDescent="0.2">
      <c r="A338" t="s">
        <v>622</v>
      </c>
      <c r="B338" t="s">
        <v>652</v>
      </c>
      <c r="C338" s="54" t="str">
        <f t="shared" si="11"/>
        <v>FA2-3: A_QB3: </v>
      </c>
      <c r="D338" s="61" t="s">
        <v>848</v>
      </c>
    </row>
    <row r="339" spans="1:4" x14ac:dyDescent="0.2">
      <c r="A339" t="s">
        <v>622</v>
      </c>
      <c r="B339" t="s">
        <v>653</v>
      </c>
      <c r="C339" s="54" t="str">
        <f t="shared" si="11"/>
        <v>FA2-4: A_QB3: </v>
      </c>
      <c r="D339" s="61" t="s">
        <v>849</v>
      </c>
    </row>
    <row r="340" spans="1:4" x14ac:dyDescent="0.2">
      <c r="A340" t="s">
        <v>622</v>
      </c>
      <c r="B340" t="s">
        <v>654</v>
      </c>
      <c r="C340" s="54" t="str">
        <f t="shared" si="11"/>
        <v>FA2-5: A_QB3: </v>
      </c>
      <c r="D340" s="61" t="s">
        <v>850</v>
      </c>
    </row>
    <row r="341" spans="1:4" x14ac:dyDescent="0.2">
      <c r="A341" t="s">
        <v>622</v>
      </c>
      <c r="B341" t="s">
        <v>655</v>
      </c>
      <c r="C341" s="54" t="str">
        <f t="shared" si="11"/>
        <v>FA2-6: A_QB3: </v>
      </c>
      <c r="D341" s="61" t="s">
        <v>851</v>
      </c>
    </row>
    <row r="342" spans="1:4" x14ac:dyDescent="0.2">
      <c r="A342" t="s">
        <v>622</v>
      </c>
      <c r="B342" t="s">
        <v>656</v>
      </c>
      <c r="C342" s="54" t="str">
        <f t="shared" si="11"/>
        <v>Other Rd. 2 FA's: A_QB3: </v>
      </c>
      <c r="D342" s="61" t="s">
        <v>852</v>
      </c>
    </row>
    <row r="343" spans="1:4" x14ac:dyDescent="0.2">
      <c r="A343" t="s">
        <v>622</v>
      </c>
      <c r="B343" t="s">
        <v>657</v>
      </c>
      <c r="C343" s="54" t="str">
        <f t="shared" si="11"/>
        <v>Trade1Received: A_QB3: </v>
      </c>
      <c r="D343" s="61" t="s">
        <v>853</v>
      </c>
    </row>
    <row r="344" spans="1:4" x14ac:dyDescent="0.2">
      <c r="A344" t="s">
        <v>622</v>
      </c>
      <c r="B344" t="s">
        <v>658</v>
      </c>
      <c r="C344" s="54" t="str">
        <f t="shared" si="11"/>
        <v>Trade1From: A_QB3: </v>
      </c>
      <c r="D344" s="61" t="s">
        <v>854</v>
      </c>
    </row>
    <row r="345" spans="1:4" x14ac:dyDescent="0.2">
      <c r="A345" t="s">
        <v>622</v>
      </c>
      <c r="B345" t="s">
        <v>659</v>
      </c>
      <c r="C345" s="54" t="str">
        <f t="shared" si="11"/>
        <v>Trade1For: A_QB3: </v>
      </c>
      <c r="D345" s="61" t="s">
        <v>855</v>
      </c>
    </row>
    <row r="346" spans="1:4" x14ac:dyDescent="0.2">
      <c r="A346" t="s">
        <v>622</v>
      </c>
      <c r="B346" t="s">
        <v>660</v>
      </c>
      <c r="C346" s="54" t="str">
        <f t="shared" si="11"/>
        <v>Trade2Received: A_QB3: </v>
      </c>
      <c r="D346" s="61" t="s">
        <v>856</v>
      </c>
    </row>
    <row r="347" spans="1:4" x14ac:dyDescent="0.2">
      <c r="A347" t="s">
        <v>622</v>
      </c>
      <c r="B347" t="s">
        <v>661</v>
      </c>
      <c r="C347" s="54" t="str">
        <f t="shared" si="11"/>
        <v>Trade2From: A_QB3: </v>
      </c>
      <c r="D347" s="61" t="s">
        <v>857</v>
      </c>
    </row>
    <row r="348" spans="1:4" x14ac:dyDescent="0.2">
      <c r="A348" t="s">
        <v>622</v>
      </c>
      <c r="B348" t="s">
        <v>662</v>
      </c>
      <c r="C348" s="54" t="str">
        <f t="shared" si="11"/>
        <v>Trade2For: A_QB3: </v>
      </c>
      <c r="D348" s="61" t="s">
        <v>858</v>
      </c>
    </row>
    <row r="349" spans="1:4" x14ac:dyDescent="0.2">
      <c r="A349" t="s">
        <v>622</v>
      </c>
      <c r="B349" t="s">
        <v>663</v>
      </c>
      <c r="C349" s="54" t="str">
        <f t="shared" si="11"/>
        <v>Trade3Received: A_QB3: </v>
      </c>
      <c r="D349" s="61" t="s">
        <v>859</v>
      </c>
    </row>
    <row r="350" spans="1:4" x14ac:dyDescent="0.2">
      <c r="A350" t="s">
        <v>622</v>
      </c>
      <c r="B350" t="s">
        <v>664</v>
      </c>
      <c r="C350" s="54" t="str">
        <f t="shared" si="11"/>
        <v>Trade3From: A_QB3: </v>
      </c>
      <c r="D350" s="61" t="s">
        <v>860</v>
      </c>
    </row>
    <row r="351" spans="1:4" x14ac:dyDescent="0.2">
      <c r="A351" t="s">
        <v>622</v>
      </c>
      <c r="B351" t="s">
        <v>665</v>
      </c>
      <c r="C351" s="54" t="str">
        <f t="shared" si="11"/>
        <v>Trade3For: A_QB3: </v>
      </c>
      <c r="D351" s="61" t="s">
        <v>861</v>
      </c>
    </row>
    <row r="352" spans="1:4" x14ac:dyDescent="0.2">
      <c r="A352" t="s">
        <v>622</v>
      </c>
      <c r="B352" t="s">
        <v>666</v>
      </c>
      <c r="C352" s="54" t="str">
        <f t="shared" si="11"/>
        <v>Trade4Received: A_QB3: </v>
      </c>
      <c r="D352" s="61" t="s">
        <v>862</v>
      </c>
    </row>
    <row r="353" spans="1:5" x14ac:dyDescent="0.2">
      <c r="A353" t="s">
        <v>622</v>
      </c>
      <c r="B353" t="s">
        <v>667</v>
      </c>
      <c r="C353" s="54" t="str">
        <f t="shared" si="11"/>
        <v>Trade4From: A_QB3: </v>
      </c>
      <c r="D353" s="61" t="s">
        <v>863</v>
      </c>
    </row>
    <row r="354" spans="1:5" x14ac:dyDescent="0.2">
      <c r="A354" t="s">
        <v>622</v>
      </c>
      <c r="B354" t="s">
        <v>668</v>
      </c>
      <c r="C354" s="54" t="str">
        <f t="shared" si="11"/>
        <v>Trade4For: A_QB3: </v>
      </c>
      <c r="D354" s="61" t="s">
        <v>864</v>
      </c>
    </row>
    <row r="355" spans="1:5" x14ac:dyDescent="0.2">
      <c r="A355" t="s">
        <v>622</v>
      </c>
      <c r="B355" t="s">
        <v>669</v>
      </c>
      <c r="C355" s="54" t="str">
        <f t="shared" si="11"/>
        <v>Trade5Received: A_QB3: </v>
      </c>
      <c r="D355" s="61" t="s">
        <v>865</v>
      </c>
    </row>
    <row r="356" spans="1:5" x14ac:dyDescent="0.2">
      <c r="A356" t="s">
        <v>622</v>
      </c>
      <c r="B356" t="s">
        <v>670</v>
      </c>
      <c r="C356" s="54" t="str">
        <f t="shared" si="11"/>
        <v>Trade5From: A_QB3: </v>
      </c>
      <c r="D356" s="61" t="s">
        <v>866</v>
      </c>
    </row>
    <row r="357" spans="1:5" x14ac:dyDescent="0.2">
      <c r="A357" t="s">
        <v>622</v>
      </c>
      <c r="B357" t="s">
        <v>671</v>
      </c>
      <c r="C357" s="54" t="str">
        <f t="shared" si="11"/>
        <v>Trade5For: A_QB3: </v>
      </c>
      <c r="D357" s="61" t="s">
        <v>867</v>
      </c>
    </row>
    <row r="358" spans="1:5" x14ac:dyDescent="0.2">
      <c r="A358" t="s">
        <v>622</v>
      </c>
      <c r="B358" t="s">
        <v>672</v>
      </c>
      <c r="C358" s="54" t="str">
        <f t="shared" si="11"/>
        <v>Trade6Received: A_QB3: </v>
      </c>
      <c r="D358" s="61" t="s">
        <v>868</v>
      </c>
    </row>
    <row r="359" spans="1:5" x14ac:dyDescent="0.2">
      <c r="A359" t="s">
        <v>622</v>
      </c>
      <c r="B359" t="s">
        <v>673</v>
      </c>
      <c r="D359" s="61" t="s">
        <v>869</v>
      </c>
    </row>
    <row r="360" spans="1:5" x14ac:dyDescent="0.2">
      <c r="A360" t="s">
        <v>622</v>
      </c>
      <c r="B360" t="s">
        <v>674</v>
      </c>
      <c r="D360" s="61" t="s">
        <v>870</v>
      </c>
    </row>
    <row r="361" spans="1:5" ht="19.5" x14ac:dyDescent="0.4">
      <c r="A361" t="s">
        <v>622</v>
      </c>
      <c r="B361" t="s">
        <v>675</v>
      </c>
      <c r="C361" s="53"/>
      <c r="D361" s="61" t="s">
        <v>871</v>
      </c>
    </row>
    <row r="362" spans="1:5" x14ac:dyDescent="0.2">
      <c r="A362" t="s">
        <v>622</v>
      </c>
      <c r="B362" t="s">
        <v>676</v>
      </c>
      <c r="C362" s="54" t="str">
        <f t="shared" ref="C362:C393" si="12">CONCATENATE(B362,$B$361)</f>
        <v>CoachRequest1: CoachDrop: </v>
      </c>
      <c r="D362" s="61" t="s">
        <v>872</v>
      </c>
    </row>
    <row r="363" spans="1:5" x14ac:dyDescent="0.2">
      <c r="A363" t="s">
        <v>622</v>
      </c>
      <c r="B363" t="s">
        <v>677</v>
      </c>
      <c r="C363" s="54" t="str">
        <f t="shared" si="12"/>
        <v>CoachRequest2: CoachDrop: </v>
      </c>
      <c r="D363" s="61" t="s">
        <v>873</v>
      </c>
    </row>
    <row r="364" spans="1:5" x14ac:dyDescent="0.2">
      <c r="A364" t="s">
        <v>622</v>
      </c>
      <c r="B364" t="s">
        <v>678</v>
      </c>
      <c r="C364" s="54" t="str">
        <f t="shared" si="12"/>
        <v>CoachRequest3: CoachDrop: </v>
      </c>
      <c r="D364" s="61" t="s">
        <v>874</v>
      </c>
    </row>
    <row r="365" spans="1:5" x14ac:dyDescent="0.2">
      <c r="A365" t="s">
        <v>622</v>
      </c>
      <c r="B365" t="s">
        <v>679</v>
      </c>
      <c r="C365" s="54" t="str">
        <f t="shared" si="12"/>
        <v>Other Coach requests: CoachDrop: </v>
      </c>
      <c r="D365" s="61" t="s">
        <v>875</v>
      </c>
    </row>
    <row r="366" spans="1:5" x14ac:dyDescent="0.2">
      <c r="A366" t="s">
        <v>622</v>
      </c>
      <c r="B366" t="s">
        <v>680</v>
      </c>
      <c r="C366" s="54" t="str">
        <f t="shared" si="12"/>
        <v>CheckThis: CoachDrop: </v>
      </c>
      <c r="D366" s="61" t="s">
        <v>876</v>
      </c>
      <c r="E366" s="63" t="s">
        <v>627</v>
      </c>
    </row>
    <row r="367" spans="1:5" x14ac:dyDescent="0.2">
      <c r="A367" t="s">
        <v>622</v>
      </c>
      <c r="B367" t="s">
        <v>215</v>
      </c>
      <c r="C367" s="54" t="str">
        <f t="shared" si="12"/>
        <v>B_QB1: CoachDrop: </v>
      </c>
      <c r="D367" s="61" t="s">
        <v>877</v>
      </c>
      <c r="E367" s="63" t="s">
        <v>243</v>
      </c>
    </row>
    <row r="368" spans="1:5" x14ac:dyDescent="0.2">
      <c r="A368" t="s">
        <v>622</v>
      </c>
      <c r="B368" t="s">
        <v>216</v>
      </c>
      <c r="C368" s="54" t="str">
        <f t="shared" si="12"/>
        <v>B_QB2: CoachDrop: </v>
      </c>
      <c r="D368" s="61" t="s">
        <v>878</v>
      </c>
      <c r="E368" s="63" t="s">
        <v>453</v>
      </c>
    </row>
    <row r="369" spans="1:5" x14ac:dyDescent="0.2">
      <c r="A369" t="s">
        <v>622</v>
      </c>
      <c r="B369" t="s">
        <v>217</v>
      </c>
      <c r="C369" s="54" t="str">
        <f t="shared" si="12"/>
        <v>B_QB3: CoachDrop: </v>
      </c>
      <c r="D369" s="61" t="s">
        <v>879</v>
      </c>
      <c r="E369" s="63" t="s">
        <v>277</v>
      </c>
    </row>
    <row r="370" spans="1:5" x14ac:dyDescent="0.2">
      <c r="A370" t="s">
        <v>622</v>
      </c>
      <c r="B370" t="s">
        <v>218</v>
      </c>
      <c r="C370" s="54" t="str">
        <f t="shared" si="12"/>
        <v>B_QB4: CoachDrop: </v>
      </c>
      <c r="D370" s="61" t="s">
        <v>880</v>
      </c>
    </row>
    <row r="371" spans="1:5" x14ac:dyDescent="0.2">
      <c r="A371" t="s">
        <v>622</v>
      </c>
      <c r="B371" t="s">
        <v>239</v>
      </c>
      <c r="C371" s="54" t="str">
        <f t="shared" si="12"/>
        <v>B_QB5: CoachDrop: </v>
      </c>
      <c r="D371" s="61" t="s">
        <v>881</v>
      </c>
    </row>
    <row r="372" spans="1:5" x14ac:dyDescent="0.2">
      <c r="A372" t="s">
        <v>622</v>
      </c>
      <c r="B372" t="s">
        <v>681</v>
      </c>
      <c r="C372" s="54" t="str">
        <f t="shared" si="12"/>
        <v>B_Other_QBs: CoachDrop: </v>
      </c>
      <c r="D372" s="61" t="s">
        <v>882</v>
      </c>
    </row>
    <row r="373" spans="1:5" x14ac:dyDescent="0.2">
      <c r="A373" t="s">
        <v>622</v>
      </c>
      <c r="B373" t="s">
        <v>219</v>
      </c>
      <c r="C373" s="54" t="str">
        <f t="shared" si="12"/>
        <v>B_RB1: CoachDrop: </v>
      </c>
      <c r="D373" s="61" t="s">
        <v>883</v>
      </c>
      <c r="E373" s="63" t="s">
        <v>449</v>
      </c>
    </row>
    <row r="374" spans="1:5" x14ac:dyDescent="0.2">
      <c r="A374" t="s">
        <v>622</v>
      </c>
      <c r="B374" t="s">
        <v>220</v>
      </c>
      <c r="C374" s="54" t="str">
        <f t="shared" si="12"/>
        <v>B_RB2: CoachDrop: </v>
      </c>
      <c r="D374" s="61" t="s">
        <v>884</v>
      </c>
      <c r="E374" s="63" t="s">
        <v>276</v>
      </c>
    </row>
    <row r="375" spans="1:5" x14ac:dyDescent="0.2">
      <c r="A375" t="s">
        <v>622</v>
      </c>
      <c r="B375" t="s">
        <v>221</v>
      </c>
      <c r="C375" s="54" t="str">
        <f t="shared" si="12"/>
        <v>B_RB3: CoachDrop: </v>
      </c>
      <c r="D375" s="61" t="s">
        <v>885</v>
      </c>
      <c r="E375" s="63" t="s">
        <v>489</v>
      </c>
    </row>
    <row r="376" spans="1:5" x14ac:dyDescent="0.2">
      <c r="A376" t="s">
        <v>622</v>
      </c>
      <c r="B376" t="s">
        <v>222</v>
      </c>
      <c r="C376" s="54" t="str">
        <f t="shared" si="12"/>
        <v>B_RB4: CoachDrop: </v>
      </c>
      <c r="D376" s="61" t="s">
        <v>886</v>
      </c>
      <c r="E376" s="63" t="s">
        <v>576</v>
      </c>
    </row>
    <row r="377" spans="1:5" x14ac:dyDescent="0.2">
      <c r="A377" t="s">
        <v>622</v>
      </c>
      <c r="B377" t="s">
        <v>223</v>
      </c>
      <c r="C377" s="54" t="str">
        <f t="shared" si="12"/>
        <v>B_RB5: CoachDrop: </v>
      </c>
      <c r="D377" s="61" t="s">
        <v>887</v>
      </c>
    </row>
    <row r="378" spans="1:5" x14ac:dyDescent="0.2">
      <c r="A378" t="s">
        <v>622</v>
      </c>
      <c r="B378" t="s">
        <v>224</v>
      </c>
      <c r="C378" s="54" t="str">
        <f t="shared" si="12"/>
        <v>B_RB6: CoachDrop: </v>
      </c>
      <c r="D378" s="61" t="s">
        <v>888</v>
      </c>
    </row>
    <row r="379" spans="1:5" x14ac:dyDescent="0.2">
      <c r="A379" t="s">
        <v>622</v>
      </c>
      <c r="B379" t="s">
        <v>682</v>
      </c>
      <c r="C379" s="54" t="str">
        <f t="shared" si="12"/>
        <v>B_Other_RBs: CoachDrop: </v>
      </c>
      <c r="D379" s="61" t="s">
        <v>889</v>
      </c>
    </row>
    <row r="380" spans="1:5" x14ac:dyDescent="0.2">
      <c r="A380" t="s">
        <v>622</v>
      </c>
      <c r="B380" t="s">
        <v>225</v>
      </c>
      <c r="C380" s="54" t="str">
        <f t="shared" si="12"/>
        <v>B_RC1: CoachDrop: </v>
      </c>
      <c r="D380" s="61" t="s">
        <v>890</v>
      </c>
      <c r="E380" s="63" t="s">
        <v>168</v>
      </c>
    </row>
    <row r="381" spans="1:5" x14ac:dyDescent="0.2">
      <c r="A381" t="s">
        <v>622</v>
      </c>
      <c r="B381" t="s">
        <v>226</v>
      </c>
      <c r="C381" s="54" t="str">
        <f t="shared" si="12"/>
        <v>B_RC2: CoachDrop: </v>
      </c>
      <c r="D381" s="61" t="s">
        <v>891</v>
      </c>
      <c r="E381" s="63" t="s">
        <v>315</v>
      </c>
    </row>
    <row r="382" spans="1:5" x14ac:dyDescent="0.2">
      <c r="A382" t="s">
        <v>622</v>
      </c>
      <c r="B382" t="s">
        <v>227</v>
      </c>
      <c r="C382" s="54" t="str">
        <f t="shared" si="12"/>
        <v>B_RC3: CoachDrop: </v>
      </c>
      <c r="D382" s="61" t="s">
        <v>892</v>
      </c>
      <c r="E382" s="63" t="s">
        <v>602</v>
      </c>
    </row>
    <row r="383" spans="1:5" x14ac:dyDescent="0.2">
      <c r="A383" t="s">
        <v>622</v>
      </c>
      <c r="B383" t="s">
        <v>228</v>
      </c>
      <c r="C383" s="54" t="str">
        <f t="shared" si="12"/>
        <v>B_RC4: CoachDrop: </v>
      </c>
      <c r="D383" s="61" t="s">
        <v>893</v>
      </c>
      <c r="E383" s="63" t="s">
        <v>454</v>
      </c>
    </row>
    <row r="384" spans="1:5" x14ac:dyDescent="0.2">
      <c r="A384" t="s">
        <v>622</v>
      </c>
      <c r="B384" t="s">
        <v>229</v>
      </c>
      <c r="C384" s="54" t="str">
        <f t="shared" si="12"/>
        <v>B_RC5: CoachDrop: </v>
      </c>
      <c r="D384" s="61" t="s">
        <v>894</v>
      </c>
    </row>
    <row r="385" spans="1:5" x14ac:dyDescent="0.2">
      <c r="A385" t="s">
        <v>622</v>
      </c>
      <c r="B385" t="s">
        <v>232</v>
      </c>
      <c r="C385" s="54" t="str">
        <f t="shared" si="12"/>
        <v>B_RC6: CoachDrop: </v>
      </c>
      <c r="D385" s="61" t="s">
        <v>895</v>
      </c>
    </row>
    <row r="386" spans="1:5" x14ac:dyDescent="0.2">
      <c r="A386" t="s">
        <v>622</v>
      </c>
      <c r="B386" t="s">
        <v>683</v>
      </c>
      <c r="C386" s="54" t="str">
        <f t="shared" si="12"/>
        <v>B_Other_RCs: CoachDrop: </v>
      </c>
      <c r="D386" s="61" t="s">
        <v>896</v>
      </c>
    </row>
    <row r="387" spans="1:5" x14ac:dyDescent="0.2">
      <c r="A387" t="s">
        <v>622</v>
      </c>
      <c r="B387" t="s">
        <v>230</v>
      </c>
      <c r="C387" s="54" t="str">
        <f t="shared" si="12"/>
        <v>B_PK1: CoachDrop: </v>
      </c>
      <c r="D387" s="61" t="s">
        <v>897</v>
      </c>
      <c r="E387" s="63" t="s">
        <v>154</v>
      </c>
    </row>
    <row r="388" spans="1:5" x14ac:dyDescent="0.2">
      <c r="A388" t="s">
        <v>622</v>
      </c>
      <c r="B388" t="s">
        <v>249</v>
      </c>
      <c r="C388" s="54" t="str">
        <f t="shared" si="12"/>
        <v>B_PK2: CoachDrop: </v>
      </c>
      <c r="D388" s="61" t="s">
        <v>898</v>
      </c>
    </row>
    <row r="389" spans="1:5" x14ac:dyDescent="0.2">
      <c r="A389" t="s">
        <v>622</v>
      </c>
      <c r="B389" t="s">
        <v>684</v>
      </c>
      <c r="C389" s="54" t="str">
        <f t="shared" si="12"/>
        <v>B_Other_PKs: CoachDrop: </v>
      </c>
      <c r="D389" s="61" t="s">
        <v>899</v>
      </c>
    </row>
    <row r="390" spans="1:5" x14ac:dyDescent="0.2">
      <c r="A390" t="s">
        <v>622</v>
      </c>
      <c r="B390" t="s">
        <v>231</v>
      </c>
      <c r="C390" s="54" t="str">
        <f t="shared" si="12"/>
        <v>B_DU1: CoachDrop: </v>
      </c>
      <c r="D390" s="61" t="s">
        <v>900</v>
      </c>
      <c r="E390" s="63" t="s">
        <v>87</v>
      </c>
    </row>
    <row r="391" spans="1:5" x14ac:dyDescent="0.2">
      <c r="A391" t="s">
        <v>622</v>
      </c>
      <c r="B391" t="s">
        <v>233</v>
      </c>
      <c r="C391" s="54" t="str">
        <f t="shared" si="12"/>
        <v>B_DU2: CoachDrop: </v>
      </c>
      <c r="D391" s="61" t="s">
        <v>901</v>
      </c>
    </row>
    <row r="392" spans="1:5" x14ac:dyDescent="0.2">
      <c r="A392" t="s">
        <v>622</v>
      </c>
      <c r="B392" t="s">
        <v>234</v>
      </c>
      <c r="C392" s="54" t="str">
        <f t="shared" si="12"/>
        <v>B_DU3: CoachDrop: </v>
      </c>
      <c r="D392" s="61" t="s">
        <v>902</v>
      </c>
    </row>
    <row r="393" spans="1:5" x14ac:dyDescent="0.2">
      <c r="A393" t="s">
        <v>622</v>
      </c>
      <c r="B393" t="s">
        <v>685</v>
      </c>
      <c r="C393" s="54" t="str">
        <f t="shared" si="12"/>
        <v>B_DU4: CoachDrop: </v>
      </c>
      <c r="D393" s="61" t="s">
        <v>903</v>
      </c>
    </row>
    <row r="394" spans="1:5" x14ac:dyDescent="0.2">
      <c r="A394" t="s">
        <v>622</v>
      </c>
      <c r="B394" t="s">
        <v>686</v>
      </c>
      <c r="C394" s="54" t="str">
        <f t="shared" ref="C394:C418" si="13">CONCATENATE(B394,$B$361)</f>
        <v>B_Other_DUs: CoachDrop: </v>
      </c>
      <c r="D394" s="61" t="s">
        <v>904</v>
      </c>
    </row>
    <row r="395" spans="1:5" x14ac:dyDescent="0.2">
      <c r="A395" t="s">
        <v>622</v>
      </c>
      <c r="B395" t="s">
        <v>687</v>
      </c>
      <c r="C395" s="54" t="str">
        <f t="shared" si="13"/>
        <v>Date: CoachDrop: </v>
      </c>
      <c r="D395" s="61" t="s">
        <v>905</v>
      </c>
      <c r="E395" s="64">
        <v>45547</v>
      </c>
    </row>
    <row r="396" spans="1:5" x14ac:dyDescent="0.2">
      <c r="A396" t="s">
        <v>622</v>
      </c>
      <c r="B396" t="s">
        <v>688</v>
      </c>
      <c r="C396" s="54" t="str">
        <f t="shared" si="13"/>
        <v>Time: CoachDrop: </v>
      </c>
      <c r="D396" s="61" t="s">
        <v>906</v>
      </c>
      <c r="E396" s="65">
        <v>0.67184027777777777</v>
      </c>
    </row>
    <row r="397" spans="1:5" x14ac:dyDescent="0.2">
      <c r="A397" t="s">
        <v>623</v>
      </c>
      <c r="B397" t="s">
        <v>213</v>
      </c>
      <c r="C397" s="54" t="str">
        <f t="shared" si="13"/>
        <v>Coach: CoachDrop: </v>
      </c>
      <c r="D397" s="61" t="s">
        <v>808</v>
      </c>
      <c r="E397" s="63" t="s">
        <v>214</v>
      </c>
    </row>
    <row r="398" spans="1:5" x14ac:dyDescent="0.2">
      <c r="A398" t="s">
        <v>623</v>
      </c>
      <c r="B398" t="s">
        <v>195</v>
      </c>
      <c r="C398" s="54" t="str">
        <f t="shared" si="13"/>
        <v>A_QB1: CoachDrop: </v>
      </c>
      <c r="D398" s="61" t="s">
        <v>809</v>
      </c>
      <c r="E398" s="63" t="s">
        <v>256</v>
      </c>
    </row>
    <row r="399" spans="1:5" x14ac:dyDescent="0.2">
      <c r="A399" t="s">
        <v>623</v>
      </c>
      <c r="B399" t="s">
        <v>196</v>
      </c>
      <c r="C399" s="54" t="str">
        <f t="shared" si="13"/>
        <v>A_QB2: CoachDrop: </v>
      </c>
      <c r="D399" s="61" t="s">
        <v>810</v>
      </c>
      <c r="E399" s="63" t="s">
        <v>448</v>
      </c>
    </row>
    <row r="400" spans="1:5" x14ac:dyDescent="0.2">
      <c r="A400" t="s">
        <v>623</v>
      </c>
      <c r="B400" t="s">
        <v>197</v>
      </c>
      <c r="C400" s="54" t="str">
        <f t="shared" si="13"/>
        <v>A_QB3: CoachDrop: </v>
      </c>
      <c r="D400" s="61" t="s">
        <v>811</v>
      </c>
      <c r="E400" s="63" t="s">
        <v>172</v>
      </c>
    </row>
    <row r="401" spans="1:5" x14ac:dyDescent="0.2">
      <c r="A401" t="s">
        <v>623</v>
      </c>
      <c r="B401" t="s">
        <v>198</v>
      </c>
      <c r="C401" s="54" t="str">
        <f t="shared" si="13"/>
        <v>A_QB4: CoachDrop: </v>
      </c>
      <c r="D401" s="61" t="s">
        <v>812</v>
      </c>
      <c r="E401" s="63" t="s">
        <v>482</v>
      </c>
    </row>
    <row r="402" spans="1:5" x14ac:dyDescent="0.2">
      <c r="A402" t="s">
        <v>623</v>
      </c>
      <c r="B402" t="s">
        <v>238</v>
      </c>
      <c r="C402" s="54" t="str">
        <f t="shared" si="13"/>
        <v>A_QB5: CoachDrop: </v>
      </c>
      <c r="D402" s="61" t="s">
        <v>813</v>
      </c>
    </row>
    <row r="403" spans="1:5" x14ac:dyDescent="0.2">
      <c r="A403" t="s">
        <v>623</v>
      </c>
      <c r="B403" t="s">
        <v>636</v>
      </c>
      <c r="C403" s="54" t="str">
        <f t="shared" si="13"/>
        <v>A_Other_QBs: CoachDrop: </v>
      </c>
      <c r="D403" s="61" t="s">
        <v>814</v>
      </c>
    </row>
    <row r="404" spans="1:5" x14ac:dyDescent="0.2">
      <c r="A404" t="s">
        <v>623</v>
      </c>
      <c r="B404" t="s">
        <v>199</v>
      </c>
      <c r="C404" s="54" t="str">
        <f t="shared" si="13"/>
        <v>A_RB1: CoachDrop: </v>
      </c>
      <c r="D404" s="61" t="s">
        <v>815</v>
      </c>
      <c r="E404" s="63" t="s">
        <v>240</v>
      </c>
    </row>
    <row r="405" spans="1:5" x14ac:dyDescent="0.2">
      <c r="A405" t="s">
        <v>623</v>
      </c>
      <c r="B405" t="s">
        <v>200</v>
      </c>
      <c r="C405" s="54" t="str">
        <f t="shared" si="13"/>
        <v>A_RB2: CoachDrop: </v>
      </c>
      <c r="D405" s="61" t="s">
        <v>816</v>
      </c>
      <c r="E405" s="63" t="s">
        <v>283</v>
      </c>
    </row>
    <row r="406" spans="1:5" x14ac:dyDescent="0.2">
      <c r="A406" t="s">
        <v>623</v>
      </c>
      <c r="B406" t="s">
        <v>201</v>
      </c>
      <c r="C406" s="54" t="str">
        <f t="shared" si="13"/>
        <v>A_RB3: CoachDrop: </v>
      </c>
      <c r="D406" s="61" t="s">
        <v>817</v>
      </c>
      <c r="E406" s="63" t="s">
        <v>170</v>
      </c>
    </row>
    <row r="407" spans="1:5" x14ac:dyDescent="0.2">
      <c r="A407" t="s">
        <v>623</v>
      </c>
      <c r="B407" t="s">
        <v>202</v>
      </c>
      <c r="C407" s="54" t="str">
        <f t="shared" si="13"/>
        <v>A_RB4: CoachDrop: </v>
      </c>
      <c r="D407" s="61" t="s">
        <v>818</v>
      </c>
      <c r="E407" s="63" t="s">
        <v>563</v>
      </c>
    </row>
    <row r="408" spans="1:5" x14ac:dyDescent="0.2">
      <c r="A408" t="s">
        <v>623</v>
      </c>
      <c r="B408" t="s">
        <v>203</v>
      </c>
      <c r="C408" s="54" t="str">
        <f t="shared" si="13"/>
        <v>A_RB5: CoachDrop: </v>
      </c>
      <c r="D408" s="61" t="s">
        <v>819</v>
      </c>
      <c r="E408" s="63" t="s">
        <v>470</v>
      </c>
    </row>
    <row r="409" spans="1:5" x14ac:dyDescent="0.2">
      <c r="A409" t="s">
        <v>623</v>
      </c>
      <c r="B409" t="s">
        <v>204</v>
      </c>
      <c r="C409" s="54" t="str">
        <f t="shared" si="13"/>
        <v>A_RB6: CoachDrop: </v>
      </c>
      <c r="D409" s="61" t="s">
        <v>820</v>
      </c>
      <c r="E409" s="63" t="s">
        <v>477</v>
      </c>
    </row>
    <row r="410" spans="1:5" x14ac:dyDescent="0.2">
      <c r="A410" t="s">
        <v>623</v>
      </c>
      <c r="B410" t="s">
        <v>637</v>
      </c>
      <c r="C410" s="54" t="str">
        <f t="shared" si="13"/>
        <v>A_Other_RBs: CoachDrop: </v>
      </c>
      <c r="D410" s="61" t="s">
        <v>821</v>
      </c>
    </row>
    <row r="411" spans="1:5" x14ac:dyDescent="0.2">
      <c r="A411" t="s">
        <v>623</v>
      </c>
      <c r="B411" t="s">
        <v>205</v>
      </c>
      <c r="C411" s="54" t="str">
        <f t="shared" si="13"/>
        <v>A_RC1: CoachDrop: </v>
      </c>
      <c r="D411" s="61" t="s">
        <v>822</v>
      </c>
      <c r="E411" s="63" t="s">
        <v>699</v>
      </c>
    </row>
    <row r="412" spans="1:5" x14ac:dyDescent="0.2">
      <c r="A412" t="s">
        <v>623</v>
      </c>
      <c r="B412" t="s">
        <v>206</v>
      </c>
      <c r="C412" s="54" t="str">
        <f t="shared" si="13"/>
        <v>A_RC2: CoachDrop: </v>
      </c>
      <c r="D412" s="61" t="s">
        <v>823</v>
      </c>
      <c r="E412" s="63" t="s">
        <v>457</v>
      </c>
    </row>
    <row r="413" spans="1:5" x14ac:dyDescent="0.2">
      <c r="A413" t="s">
        <v>623</v>
      </c>
      <c r="B413" t="s">
        <v>207</v>
      </c>
      <c r="C413" s="54" t="str">
        <f t="shared" si="13"/>
        <v>A_RC3: CoachDrop: </v>
      </c>
      <c r="D413" s="61" t="s">
        <v>824</v>
      </c>
      <c r="E413" s="63" t="s">
        <v>478</v>
      </c>
    </row>
    <row r="414" spans="1:5" x14ac:dyDescent="0.2">
      <c r="A414" t="s">
        <v>623</v>
      </c>
      <c r="B414" t="s">
        <v>208</v>
      </c>
      <c r="C414" s="54" t="str">
        <f t="shared" si="13"/>
        <v>A_RC4: CoachDrop: </v>
      </c>
      <c r="D414" s="61" t="s">
        <v>825</v>
      </c>
      <c r="E414" s="63" t="s">
        <v>495</v>
      </c>
    </row>
    <row r="415" spans="1:5" x14ac:dyDescent="0.2">
      <c r="A415" t="s">
        <v>623</v>
      </c>
      <c r="B415" t="s">
        <v>209</v>
      </c>
      <c r="C415" s="54" t="str">
        <f t="shared" si="13"/>
        <v>A_RC5: CoachDrop: </v>
      </c>
      <c r="D415" s="61" t="s">
        <v>826</v>
      </c>
      <c r="E415" s="63" t="s">
        <v>457</v>
      </c>
    </row>
    <row r="416" spans="1:5" x14ac:dyDescent="0.2">
      <c r="A416" t="s">
        <v>623</v>
      </c>
      <c r="B416" t="s">
        <v>210</v>
      </c>
      <c r="C416" s="54" t="str">
        <f t="shared" si="13"/>
        <v>A_RC6: CoachDrop: </v>
      </c>
      <c r="D416" s="61" t="s">
        <v>827</v>
      </c>
      <c r="E416" s="63" t="s">
        <v>166</v>
      </c>
    </row>
    <row r="417" spans="1:5" x14ac:dyDescent="0.2">
      <c r="A417" t="s">
        <v>623</v>
      </c>
      <c r="B417" t="s">
        <v>638</v>
      </c>
      <c r="C417" s="54" t="str">
        <f t="shared" si="13"/>
        <v>A_Other_RCs: CoachDrop: </v>
      </c>
      <c r="D417" s="61" t="s">
        <v>828</v>
      </c>
    </row>
    <row r="418" spans="1:5" x14ac:dyDescent="0.2">
      <c r="A418" t="s">
        <v>623</v>
      </c>
      <c r="B418" t="s">
        <v>211</v>
      </c>
      <c r="C418" s="54" t="str">
        <f t="shared" si="13"/>
        <v>A_PK1: CoachDrop: </v>
      </c>
      <c r="D418" s="61" t="s">
        <v>829</v>
      </c>
      <c r="E418" s="63" t="s">
        <v>288</v>
      </c>
    </row>
    <row r="419" spans="1:5" x14ac:dyDescent="0.2">
      <c r="A419" t="s">
        <v>623</v>
      </c>
      <c r="B419" t="s">
        <v>248</v>
      </c>
      <c r="D419" s="61" t="s">
        <v>830</v>
      </c>
    </row>
    <row r="420" spans="1:5" x14ac:dyDescent="0.2">
      <c r="A420" t="s">
        <v>623</v>
      </c>
      <c r="B420" t="s">
        <v>639</v>
      </c>
      <c r="D420" s="61" t="s">
        <v>831</v>
      </c>
    </row>
    <row r="421" spans="1:5" ht="19.5" x14ac:dyDescent="0.4">
      <c r="A421" t="s">
        <v>623</v>
      </c>
      <c r="B421" t="s">
        <v>212</v>
      </c>
      <c r="C421" s="53"/>
      <c r="D421" s="61" t="s">
        <v>832</v>
      </c>
      <c r="E421" s="63" t="s">
        <v>85</v>
      </c>
    </row>
    <row r="422" spans="1:5" x14ac:dyDescent="0.2">
      <c r="A422" t="s">
        <v>623</v>
      </c>
      <c r="B422" t="s">
        <v>235</v>
      </c>
      <c r="C422" s="54" t="str">
        <f t="shared" ref="C422:C453" si="14">CONCATENATE(B422,$B$421)</f>
        <v>A_DU2: A_DU1: </v>
      </c>
      <c r="D422" s="61" t="s">
        <v>833</v>
      </c>
    </row>
    <row r="423" spans="1:5" x14ac:dyDescent="0.2">
      <c r="A423" t="s">
        <v>623</v>
      </c>
      <c r="B423" t="s">
        <v>236</v>
      </c>
      <c r="C423" s="54" t="str">
        <f t="shared" si="14"/>
        <v>A_DU3: A_DU1: </v>
      </c>
      <c r="D423" s="61" t="s">
        <v>834</v>
      </c>
    </row>
    <row r="424" spans="1:5" x14ac:dyDescent="0.2">
      <c r="A424" t="s">
        <v>623</v>
      </c>
      <c r="B424" t="s">
        <v>242</v>
      </c>
      <c r="C424" s="54" t="str">
        <f t="shared" si="14"/>
        <v>A_DU4: A_DU1: </v>
      </c>
      <c r="D424" s="61" t="s">
        <v>835</v>
      </c>
    </row>
    <row r="425" spans="1:5" x14ac:dyDescent="0.2">
      <c r="A425" t="s">
        <v>623</v>
      </c>
      <c r="B425" t="s">
        <v>640</v>
      </c>
      <c r="C425" s="54" t="str">
        <f t="shared" si="14"/>
        <v>A_Other_DUs: A_DU1: </v>
      </c>
      <c r="D425" s="61" t="s">
        <v>836</v>
      </c>
    </row>
    <row r="426" spans="1:5" x14ac:dyDescent="0.2">
      <c r="A426" t="s">
        <v>623</v>
      </c>
      <c r="B426" t="s">
        <v>641</v>
      </c>
      <c r="C426" s="54" t="str">
        <f t="shared" si="14"/>
        <v>PlayerDrop1: A_DU1: </v>
      </c>
      <c r="D426" s="61" t="s">
        <v>837</v>
      </c>
    </row>
    <row r="427" spans="1:5" x14ac:dyDescent="0.2">
      <c r="A427" t="s">
        <v>623</v>
      </c>
      <c r="B427" t="s">
        <v>642</v>
      </c>
      <c r="C427" s="54" t="str">
        <f t="shared" si="14"/>
        <v>FA1-1: A_DU1: </v>
      </c>
      <c r="D427" s="61" t="s">
        <v>838</v>
      </c>
    </row>
    <row r="428" spans="1:5" x14ac:dyDescent="0.2">
      <c r="A428" t="s">
        <v>623</v>
      </c>
      <c r="B428" t="s">
        <v>643</v>
      </c>
      <c r="C428" s="54" t="str">
        <f t="shared" si="14"/>
        <v>FA1-2: A_DU1: </v>
      </c>
      <c r="D428" s="61" t="s">
        <v>839</v>
      </c>
    </row>
    <row r="429" spans="1:5" x14ac:dyDescent="0.2">
      <c r="A429" t="s">
        <v>623</v>
      </c>
      <c r="B429" t="s">
        <v>644</v>
      </c>
      <c r="C429" s="54" t="str">
        <f t="shared" si="14"/>
        <v>FA1-3: A_DU1: </v>
      </c>
      <c r="D429" s="61" t="s">
        <v>840</v>
      </c>
    </row>
    <row r="430" spans="1:5" x14ac:dyDescent="0.2">
      <c r="A430" t="s">
        <v>623</v>
      </c>
      <c r="B430" t="s">
        <v>645</v>
      </c>
      <c r="C430" s="54" t="str">
        <f t="shared" si="14"/>
        <v>FA1-4: A_DU1: </v>
      </c>
      <c r="D430" s="61" t="s">
        <v>841</v>
      </c>
    </row>
    <row r="431" spans="1:5" x14ac:dyDescent="0.2">
      <c r="A431" t="s">
        <v>623</v>
      </c>
      <c r="B431" t="s">
        <v>646</v>
      </c>
      <c r="C431" s="54" t="str">
        <f t="shared" si="14"/>
        <v>FA1-5: A_DU1: </v>
      </c>
      <c r="D431" s="61" t="s">
        <v>842</v>
      </c>
    </row>
    <row r="432" spans="1:5" x14ac:dyDescent="0.2">
      <c r="A432" t="s">
        <v>623</v>
      </c>
      <c r="B432" t="s">
        <v>647</v>
      </c>
      <c r="C432" s="54" t="str">
        <f t="shared" si="14"/>
        <v>FA1-6: A_DU1: </v>
      </c>
      <c r="D432" s="61" t="s">
        <v>843</v>
      </c>
    </row>
    <row r="433" spans="1:4" x14ac:dyDescent="0.2">
      <c r="A433" t="s">
        <v>623</v>
      </c>
      <c r="B433" t="s">
        <v>648</v>
      </c>
      <c r="C433" s="54" t="str">
        <f t="shared" si="14"/>
        <v>Other Rd. 1 FA's: A_DU1: </v>
      </c>
      <c r="D433" s="61" t="s">
        <v>844</v>
      </c>
    </row>
    <row r="434" spans="1:4" x14ac:dyDescent="0.2">
      <c r="A434" t="s">
        <v>623</v>
      </c>
      <c r="B434" t="s">
        <v>649</v>
      </c>
      <c r="C434" s="54" t="str">
        <f t="shared" si="14"/>
        <v>PlayerDrop2: A_DU1: </v>
      </c>
      <c r="D434" s="61" t="s">
        <v>845</v>
      </c>
    </row>
    <row r="435" spans="1:4" x14ac:dyDescent="0.2">
      <c r="A435" t="s">
        <v>623</v>
      </c>
      <c r="B435" t="s">
        <v>650</v>
      </c>
      <c r="C435" s="54" t="str">
        <f t="shared" si="14"/>
        <v>FA2-1: A_DU1: </v>
      </c>
      <c r="D435" s="61" t="s">
        <v>846</v>
      </c>
    </row>
    <row r="436" spans="1:4" x14ac:dyDescent="0.2">
      <c r="A436" t="s">
        <v>623</v>
      </c>
      <c r="B436" t="s">
        <v>651</v>
      </c>
      <c r="C436" s="54" t="str">
        <f t="shared" si="14"/>
        <v>FA2-2: A_DU1: </v>
      </c>
      <c r="D436" s="61" t="s">
        <v>847</v>
      </c>
    </row>
    <row r="437" spans="1:4" x14ac:dyDescent="0.2">
      <c r="A437" t="s">
        <v>623</v>
      </c>
      <c r="B437" t="s">
        <v>652</v>
      </c>
      <c r="C437" s="54" t="str">
        <f t="shared" si="14"/>
        <v>FA2-3: A_DU1: </v>
      </c>
      <c r="D437" s="61" t="s">
        <v>848</v>
      </c>
    </row>
    <row r="438" spans="1:4" x14ac:dyDescent="0.2">
      <c r="A438" t="s">
        <v>623</v>
      </c>
      <c r="B438" t="s">
        <v>653</v>
      </c>
      <c r="C438" s="54" t="str">
        <f t="shared" si="14"/>
        <v>FA2-4: A_DU1: </v>
      </c>
      <c r="D438" s="61" t="s">
        <v>849</v>
      </c>
    </row>
    <row r="439" spans="1:4" x14ac:dyDescent="0.2">
      <c r="A439" t="s">
        <v>623</v>
      </c>
      <c r="B439" t="s">
        <v>654</v>
      </c>
      <c r="C439" s="54" t="str">
        <f t="shared" si="14"/>
        <v>FA2-5: A_DU1: </v>
      </c>
      <c r="D439" s="61" t="s">
        <v>850</v>
      </c>
    </row>
    <row r="440" spans="1:4" x14ac:dyDescent="0.2">
      <c r="A440" t="s">
        <v>623</v>
      </c>
      <c r="B440" t="s">
        <v>655</v>
      </c>
      <c r="C440" s="54" t="str">
        <f t="shared" si="14"/>
        <v>FA2-6: A_DU1: </v>
      </c>
      <c r="D440" s="61" t="s">
        <v>851</v>
      </c>
    </row>
    <row r="441" spans="1:4" x14ac:dyDescent="0.2">
      <c r="A441" t="s">
        <v>623</v>
      </c>
      <c r="B441" t="s">
        <v>656</v>
      </c>
      <c r="C441" s="54" t="str">
        <f t="shared" si="14"/>
        <v>Other Rd. 2 FA's: A_DU1: </v>
      </c>
      <c r="D441" s="61" t="s">
        <v>852</v>
      </c>
    </row>
    <row r="442" spans="1:4" x14ac:dyDescent="0.2">
      <c r="A442" t="s">
        <v>623</v>
      </c>
      <c r="B442" t="s">
        <v>657</v>
      </c>
      <c r="C442" s="54" t="str">
        <f t="shared" si="14"/>
        <v>Trade1Received: A_DU1: </v>
      </c>
      <c r="D442" s="61" t="s">
        <v>853</v>
      </c>
    </row>
    <row r="443" spans="1:4" x14ac:dyDescent="0.2">
      <c r="A443" t="s">
        <v>623</v>
      </c>
      <c r="B443" t="s">
        <v>658</v>
      </c>
      <c r="C443" s="54" t="str">
        <f t="shared" si="14"/>
        <v>Trade1From: A_DU1: </v>
      </c>
      <c r="D443" s="61" t="s">
        <v>854</v>
      </c>
    </row>
    <row r="444" spans="1:4" x14ac:dyDescent="0.2">
      <c r="A444" t="s">
        <v>623</v>
      </c>
      <c r="B444" t="s">
        <v>659</v>
      </c>
      <c r="C444" s="54" t="str">
        <f t="shared" si="14"/>
        <v>Trade1For: A_DU1: </v>
      </c>
      <c r="D444" s="61" t="s">
        <v>855</v>
      </c>
    </row>
    <row r="445" spans="1:4" x14ac:dyDescent="0.2">
      <c r="A445" t="s">
        <v>623</v>
      </c>
      <c r="B445" t="s">
        <v>660</v>
      </c>
      <c r="C445" s="54" t="str">
        <f t="shared" si="14"/>
        <v>Trade2Received: A_DU1: </v>
      </c>
      <c r="D445" s="61" t="s">
        <v>856</v>
      </c>
    </row>
    <row r="446" spans="1:4" x14ac:dyDescent="0.2">
      <c r="A446" t="s">
        <v>623</v>
      </c>
      <c r="B446" t="s">
        <v>661</v>
      </c>
      <c r="C446" s="54" t="str">
        <f t="shared" si="14"/>
        <v>Trade2From: A_DU1: </v>
      </c>
      <c r="D446" s="61" t="s">
        <v>857</v>
      </c>
    </row>
    <row r="447" spans="1:4" x14ac:dyDescent="0.2">
      <c r="A447" t="s">
        <v>623</v>
      </c>
      <c r="B447" t="s">
        <v>662</v>
      </c>
      <c r="C447" s="54" t="str">
        <f t="shared" si="14"/>
        <v>Trade2For: A_DU1: </v>
      </c>
      <c r="D447" s="61" t="s">
        <v>858</v>
      </c>
    </row>
    <row r="448" spans="1:4" x14ac:dyDescent="0.2">
      <c r="A448" t="s">
        <v>623</v>
      </c>
      <c r="B448" t="s">
        <v>663</v>
      </c>
      <c r="C448" s="54" t="str">
        <f t="shared" si="14"/>
        <v>Trade3Received: A_DU1: </v>
      </c>
      <c r="D448" s="61" t="s">
        <v>859</v>
      </c>
    </row>
    <row r="449" spans="1:4" x14ac:dyDescent="0.2">
      <c r="A449" t="s">
        <v>623</v>
      </c>
      <c r="B449" t="s">
        <v>664</v>
      </c>
      <c r="C449" s="54" t="str">
        <f t="shared" si="14"/>
        <v>Trade3From: A_DU1: </v>
      </c>
      <c r="D449" s="61" t="s">
        <v>860</v>
      </c>
    </row>
    <row r="450" spans="1:4" x14ac:dyDescent="0.2">
      <c r="A450" t="s">
        <v>623</v>
      </c>
      <c r="B450" t="s">
        <v>665</v>
      </c>
      <c r="C450" s="54" t="str">
        <f t="shared" si="14"/>
        <v>Trade3For: A_DU1: </v>
      </c>
      <c r="D450" s="61" t="s">
        <v>861</v>
      </c>
    </row>
    <row r="451" spans="1:4" x14ac:dyDescent="0.2">
      <c r="A451" t="s">
        <v>623</v>
      </c>
      <c r="B451" t="s">
        <v>666</v>
      </c>
      <c r="C451" s="54" t="str">
        <f t="shared" si="14"/>
        <v>Trade4Received: A_DU1: </v>
      </c>
      <c r="D451" s="61" t="s">
        <v>862</v>
      </c>
    </row>
    <row r="452" spans="1:4" x14ac:dyDescent="0.2">
      <c r="A452" t="s">
        <v>623</v>
      </c>
      <c r="B452" t="s">
        <v>667</v>
      </c>
      <c r="C452" s="54" t="str">
        <f t="shared" si="14"/>
        <v>Trade4From: A_DU1: </v>
      </c>
      <c r="D452" s="61" t="s">
        <v>863</v>
      </c>
    </row>
    <row r="453" spans="1:4" x14ac:dyDescent="0.2">
      <c r="A453" t="s">
        <v>623</v>
      </c>
      <c r="B453" t="s">
        <v>668</v>
      </c>
      <c r="C453" s="54" t="str">
        <f t="shared" si="14"/>
        <v>Trade4For: A_DU1: </v>
      </c>
      <c r="D453" s="61" t="s">
        <v>864</v>
      </c>
    </row>
    <row r="454" spans="1:4" x14ac:dyDescent="0.2">
      <c r="A454" t="s">
        <v>623</v>
      </c>
      <c r="B454" t="s">
        <v>669</v>
      </c>
      <c r="C454" s="54" t="str">
        <f t="shared" ref="C454:C478" si="15">CONCATENATE(B454,$B$421)</f>
        <v>Trade5Received: A_DU1: </v>
      </c>
      <c r="D454" s="61" t="s">
        <v>865</v>
      </c>
    </row>
    <row r="455" spans="1:4" x14ac:dyDescent="0.2">
      <c r="A455" t="s">
        <v>623</v>
      </c>
      <c r="B455" t="s">
        <v>670</v>
      </c>
      <c r="C455" s="54" t="str">
        <f t="shared" si="15"/>
        <v>Trade5From: A_DU1: </v>
      </c>
      <c r="D455" s="61" t="s">
        <v>866</v>
      </c>
    </row>
    <row r="456" spans="1:4" x14ac:dyDescent="0.2">
      <c r="A456" t="s">
        <v>623</v>
      </c>
      <c r="B456" t="s">
        <v>671</v>
      </c>
      <c r="C456" s="54" t="str">
        <f t="shared" si="15"/>
        <v>Trade5For: A_DU1: </v>
      </c>
      <c r="D456" s="61" t="s">
        <v>867</v>
      </c>
    </row>
    <row r="457" spans="1:4" x14ac:dyDescent="0.2">
      <c r="A457" t="s">
        <v>623</v>
      </c>
      <c r="B457" t="s">
        <v>672</v>
      </c>
      <c r="C457" s="54" t="str">
        <f t="shared" si="15"/>
        <v>Trade6Received: A_DU1: </v>
      </c>
      <c r="D457" s="61" t="s">
        <v>868</v>
      </c>
    </row>
    <row r="458" spans="1:4" x14ac:dyDescent="0.2">
      <c r="A458" t="s">
        <v>623</v>
      </c>
      <c r="B458" t="s">
        <v>673</v>
      </c>
      <c r="C458" s="54" t="str">
        <f t="shared" si="15"/>
        <v>Trade6From: A_DU1: </v>
      </c>
      <c r="D458" s="61" t="s">
        <v>869</v>
      </c>
    </row>
    <row r="459" spans="1:4" x14ac:dyDescent="0.2">
      <c r="A459" t="s">
        <v>623</v>
      </c>
      <c r="B459" t="s">
        <v>674</v>
      </c>
      <c r="C459" s="54" t="str">
        <f t="shared" si="15"/>
        <v>Trade6For: A_DU1: </v>
      </c>
      <c r="D459" s="61" t="s">
        <v>870</v>
      </c>
    </row>
    <row r="460" spans="1:4" x14ac:dyDescent="0.2">
      <c r="A460" t="s">
        <v>623</v>
      </c>
      <c r="B460" t="s">
        <v>675</v>
      </c>
      <c r="C460" s="54" t="str">
        <f t="shared" si="15"/>
        <v>CoachDrop: A_DU1: </v>
      </c>
      <c r="D460" s="61" t="s">
        <v>871</v>
      </c>
    </row>
    <row r="461" spans="1:4" x14ac:dyDescent="0.2">
      <c r="A461" t="s">
        <v>623</v>
      </c>
      <c r="B461" t="s">
        <v>676</v>
      </c>
      <c r="C461" s="54" t="str">
        <f t="shared" si="15"/>
        <v>CoachRequest1: A_DU1: </v>
      </c>
      <c r="D461" s="61" t="s">
        <v>872</v>
      </c>
    </row>
    <row r="462" spans="1:4" x14ac:dyDescent="0.2">
      <c r="A462" t="s">
        <v>623</v>
      </c>
      <c r="B462" t="s">
        <v>677</v>
      </c>
      <c r="C462" s="54" t="str">
        <f t="shared" si="15"/>
        <v>CoachRequest2: A_DU1: </v>
      </c>
      <c r="D462" s="61" t="s">
        <v>873</v>
      </c>
    </row>
    <row r="463" spans="1:4" x14ac:dyDescent="0.2">
      <c r="A463" t="s">
        <v>623</v>
      </c>
      <c r="B463" t="s">
        <v>678</v>
      </c>
      <c r="C463" s="54" t="str">
        <f t="shared" si="15"/>
        <v>CoachRequest3: A_DU1: </v>
      </c>
      <c r="D463" s="61" t="s">
        <v>874</v>
      </c>
    </row>
    <row r="464" spans="1:4" x14ac:dyDescent="0.2">
      <c r="A464" t="s">
        <v>623</v>
      </c>
      <c r="B464" t="s">
        <v>679</v>
      </c>
      <c r="C464" s="54" t="str">
        <f t="shared" si="15"/>
        <v>Other Coach requests: A_DU1: </v>
      </c>
      <c r="D464" s="61" t="s">
        <v>875</v>
      </c>
    </row>
    <row r="465" spans="1:5" x14ac:dyDescent="0.2">
      <c r="A465" t="s">
        <v>623</v>
      </c>
      <c r="B465" t="s">
        <v>680</v>
      </c>
      <c r="C465" s="54" t="str">
        <f t="shared" si="15"/>
        <v>CheckThis: A_DU1: </v>
      </c>
      <c r="D465" s="61" t="s">
        <v>876</v>
      </c>
      <c r="E465" s="63" t="s">
        <v>627</v>
      </c>
    </row>
    <row r="466" spans="1:5" x14ac:dyDescent="0.2">
      <c r="A466" t="s">
        <v>623</v>
      </c>
      <c r="B466" t="s">
        <v>215</v>
      </c>
      <c r="C466" s="54" t="str">
        <f t="shared" si="15"/>
        <v>B_QB1: A_DU1: </v>
      </c>
      <c r="D466" s="61" t="s">
        <v>877</v>
      </c>
      <c r="E466" s="63" t="s">
        <v>256</v>
      </c>
    </row>
    <row r="467" spans="1:5" x14ac:dyDescent="0.2">
      <c r="A467" t="s">
        <v>623</v>
      </c>
      <c r="B467" t="s">
        <v>216</v>
      </c>
      <c r="C467" s="54" t="str">
        <f t="shared" si="15"/>
        <v>B_QB2: A_DU1: </v>
      </c>
      <c r="D467" s="61" t="s">
        <v>878</v>
      </c>
      <c r="E467" s="63" t="s">
        <v>448</v>
      </c>
    </row>
    <row r="468" spans="1:5" x14ac:dyDescent="0.2">
      <c r="A468" t="s">
        <v>623</v>
      </c>
      <c r="B468" t="s">
        <v>217</v>
      </c>
      <c r="C468" s="54" t="str">
        <f t="shared" si="15"/>
        <v>B_QB3: A_DU1: </v>
      </c>
      <c r="D468" s="61" t="s">
        <v>879</v>
      </c>
      <c r="E468" s="63" t="s">
        <v>172</v>
      </c>
    </row>
    <row r="469" spans="1:5" x14ac:dyDescent="0.2">
      <c r="A469" t="s">
        <v>623</v>
      </c>
      <c r="B469" t="s">
        <v>218</v>
      </c>
      <c r="C469" s="54" t="str">
        <f t="shared" si="15"/>
        <v>B_QB4: A_DU1: </v>
      </c>
      <c r="D469" s="61" t="s">
        <v>880</v>
      </c>
      <c r="E469" s="63" t="s">
        <v>482</v>
      </c>
    </row>
    <row r="470" spans="1:5" x14ac:dyDescent="0.2">
      <c r="A470" t="s">
        <v>623</v>
      </c>
      <c r="B470" t="s">
        <v>239</v>
      </c>
      <c r="C470" s="54" t="str">
        <f t="shared" si="15"/>
        <v>B_QB5: A_DU1: </v>
      </c>
      <c r="D470" s="61" t="s">
        <v>881</v>
      </c>
    </row>
    <row r="471" spans="1:5" x14ac:dyDescent="0.2">
      <c r="A471" t="s">
        <v>623</v>
      </c>
      <c r="B471" t="s">
        <v>681</v>
      </c>
      <c r="C471" s="54" t="str">
        <f t="shared" si="15"/>
        <v>B_Other_QBs: A_DU1: </v>
      </c>
      <c r="D471" s="61" t="s">
        <v>882</v>
      </c>
    </row>
    <row r="472" spans="1:5" x14ac:dyDescent="0.2">
      <c r="A472" t="s">
        <v>623</v>
      </c>
      <c r="B472" t="s">
        <v>219</v>
      </c>
      <c r="C472" s="54" t="str">
        <f t="shared" si="15"/>
        <v>B_RB1: A_DU1: </v>
      </c>
      <c r="D472" s="61" t="s">
        <v>883</v>
      </c>
      <c r="E472" s="63" t="s">
        <v>240</v>
      </c>
    </row>
    <row r="473" spans="1:5" x14ac:dyDescent="0.2">
      <c r="A473" t="s">
        <v>623</v>
      </c>
      <c r="B473" t="s">
        <v>220</v>
      </c>
      <c r="C473" s="54" t="str">
        <f t="shared" si="15"/>
        <v>B_RB2: A_DU1: </v>
      </c>
      <c r="D473" s="61" t="s">
        <v>884</v>
      </c>
      <c r="E473" s="63" t="s">
        <v>283</v>
      </c>
    </row>
    <row r="474" spans="1:5" x14ac:dyDescent="0.2">
      <c r="A474" t="s">
        <v>623</v>
      </c>
      <c r="B474" t="s">
        <v>221</v>
      </c>
      <c r="C474" s="54" t="str">
        <f t="shared" si="15"/>
        <v>B_RB3: A_DU1: </v>
      </c>
      <c r="D474" s="61" t="s">
        <v>885</v>
      </c>
      <c r="E474" s="63" t="s">
        <v>170</v>
      </c>
    </row>
    <row r="475" spans="1:5" x14ac:dyDescent="0.2">
      <c r="A475" t="s">
        <v>623</v>
      </c>
      <c r="B475" t="s">
        <v>222</v>
      </c>
      <c r="C475" s="54" t="str">
        <f t="shared" si="15"/>
        <v>B_RB4: A_DU1: </v>
      </c>
      <c r="D475" s="61" t="s">
        <v>886</v>
      </c>
      <c r="E475" s="63" t="s">
        <v>563</v>
      </c>
    </row>
    <row r="476" spans="1:5" x14ac:dyDescent="0.2">
      <c r="A476" t="s">
        <v>623</v>
      </c>
      <c r="B476" t="s">
        <v>223</v>
      </c>
      <c r="C476" s="54" t="str">
        <f t="shared" si="15"/>
        <v>B_RB5: A_DU1: </v>
      </c>
      <c r="D476" s="61" t="s">
        <v>887</v>
      </c>
      <c r="E476" s="63" t="s">
        <v>470</v>
      </c>
    </row>
    <row r="477" spans="1:5" x14ac:dyDescent="0.2">
      <c r="A477" t="s">
        <v>623</v>
      </c>
      <c r="B477" t="s">
        <v>224</v>
      </c>
      <c r="C477" s="54" t="str">
        <f t="shared" si="15"/>
        <v>B_RB6: A_DU1: </v>
      </c>
      <c r="D477" s="61" t="s">
        <v>888</v>
      </c>
      <c r="E477" s="63" t="s">
        <v>477</v>
      </c>
    </row>
    <row r="478" spans="1:5" x14ac:dyDescent="0.2">
      <c r="A478" t="s">
        <v>623</v>
      </c>
      <c r="B478" t="s">
        <v>682</v>
      </c>
      <c r="C478" s="54" t="str">
        <f t="shared" si="15"/>
        <v>B_Other_RBs: A_DU1: </v>
      </c>
      <c r="D478" s="61" t="s">
        <v>889</v>
      </c>
    </row>
    <row r="479" spans="1:5" x14ac:dyDescent="0.2">
      <c r="A479" t="s">
        <v>623</v>
      </c>
      <c r="B479" t="s">
        <v>225</v>
      </c>
      <c r="D479" s="61" t="s">
        <v>890</v>
      </c>
      <c r="E479" s="63" t="s">
        <v>699</v>
      </c>
    </row>
    <row r="480" spans="1:5" x14ac:dyDescent="0.2">
      <c r="A480" t="s">
        <v>623</v>
      </c>
      <c r="B480" t="s">
        <v>226</v>
      </c>
      <c r="D480" s="61" t="s">
        <v>891</v>
      </c>
      <c r="E480" s="63" t="s">
        <v>457</v>
      </c>
    </row>
    <row r="481" spans="1:5" ht="19.5" x14ac:dyDescent="0.4">
      <c r="A481" t="s">
        <v>623</v>
      </c>
      <c r="B481" t="s">
        <v>227</v>
      </c>
      <c r="C481" s="53"/>
      <c r="D481" s="61" t="s">
        <v>892</v>
      </c>
      <c r="E481" s="63" t="s">
        <v>478</v>
      </c>
    </row>
    <row r="482" spans="1:5" x14ac:dyDescent="0.2">
      <c r="A482" t="s">
        <v>623</v>
      </c>
      <c r="B482" t="s">
        <v>228</v>
      </c>
      <c r="C482" s="54" t="str">
        <f t="shared" ref="C482:C513" si="16">CONCATENATE(B482,$B$481)</f>
        <v>B_RC4: B_RC3: </v>
      </c>
      <c r="D482" s="61" t="s">
        <v>893</v>
      </c>
      <c r="E482" s="63" t="s">
        <v>495</v>
      </c>
    </row>
    <row r="483" spans="1:5" x14ac:dyDescent="0.2">
      <c r="A483" t="s">
        <v>623</v>
      </c>
      <c r="B483" t="s">
        <v>229</v>
      </c>
      <c r="C483" s="54" t="str">
        <f t="shared" si="16"/>
        <v>B_RC5: B_RC3: </v>
      </c>
      <c r="D483" s="61" t="s">
        <v>894</v>
      </c>
      <c r="E483" s="63" t="s">
        <v>457</v>
      </c>
    </row>
    <row r="484" spans="1:5" x14ac:dyDescent="0.2">
      <c r="A484" t="s">
        <v>623</v>
      </c>
      <c r="B484" t="s">
        <v>232</v>
      </c>
      <c r="C484" s="54" t="str">
        <f t="shared" si="16"/>
        <v>B_RC6: B_RC3: </v>
      </c>
      <c r="D484" s="61" t="s">
        <v>895</v>
      </c>
      <c r="E484" s="63" t="s">
        <v>166</v>
      </c>
    </row>
    <row r="485" spans="1:5" x14ac:dyDescent="0.2">
      <c r="A485" t="s">
        <v>623</v>
      </c>
      <c r="B485" t="s">
        <v>683</v>
      </c>
      <c r="C485" s="54" t="str">
        <f t="shared" si="16"/>
        <v>B_Other_RCs: B_RC3: </v>
      </c>
      <c r="D485" s="61" t="s">
        <v>896</v>
      </c>
    </row>
    <row r="486" spans="1:5" x14ac:dyDescent="0.2">
      <c r="A486" t="s">
        <v>623</v>
      </c>
      <c r="B486" t="s">
        <v>230</v>
      </c>
      <c r="C486" s="54" t="str">
        <f t="shared" si="16"/>
        <v>B_PK1: B_RC3: </v>
      </c>
      <c r="D486" s="61" t="s">
        <v>897</v>
      </c>
      <c r="E486" s="63" t="s">
        <v>288</v>
      </c>
    </row>
    <row r="487" spans="1:5" x14ac:dyDescent="0.2">
      <c r="A487" t="s">
        <v>623</v>
      </c>
      <c r="B487" t="s">
        <v>249</v>
      </c>
      <c r="C487" s="54" t="str">
        <f t="shared" si="16"/>
        <v>B_PK2: B_RC3: </v>
      </c>
      <c r="D487" s="61" t="s">
        <v>898</v>
      </c>
    </row>
    <row r="488" spans="1:5" x14ac:dyDescent="0.2">
      <c r="A488" t="s">
        <v>623</v>
      </c>
      <c r="B488" t="s">
        <v>684</v>
      </c>
      <c r="C488" s="54" t="str">
        <f t="shared" si="16"/>
        <v>B_Other_PKs: B_RC3: </v>
      </c>
      <c r="D488" s="61" t="s">
        <v>899</v>
      </c>
    </row>
    <row r="489" spans="1:5" x14ac:dyDescent="0.2">
      <c r="A489" t="s">
        <v>623</v>
      </c>
      <c r="B489" t="s">
        <v>231</v>
      </c>
      <c r="C489" s="54" t="str">
        <f t="shared" si="16"/>
        <v>B_DU1: B_RC3: </v>
      </c>
      <c r="D489" s="61" t="s">
        <v>900</v>
      </c>
      <c r="E489" s="63" t="s">
        <v>85</v>
      </c>
    </row>
    <row r="490" spans="1:5" x14ac:dyDescent="0.2">
      <c r="A490" t="s">
        <v>623</v>
      </c>
      <c r="B490" t="s">
        <v>233</v>
      </c>
      <c r="C490" s="54" t="str">
        <f t="shared" si="16"/>
        <v>B_DU2: B_RC3: </v>
      </c>
      <c r="D490" s="61" t="s">
        <v>901</v>
      </c>
    </row>
    <row r="491" spans="1:5" x14ac:dyDescent="0.2">
      <c r="A491" t="s">
        <v>623</v>
      </c>
      <c r="B491" t="s">
        <v>234</v>
      </c>
      <c r="C491" s="54" t="str">
        <f t="shared" si="16"/>
        <v>B_DU3: B_RC3: </v>
      </c>
      <c r="D491" s="61" t="s">
        <v>902</v>
      </c>
    </row>
    <row r="492" spans="1:5" x14ac:dyDescent="0.2">
      <c r="A492" t="s">
        <v>623</v>
      </c>
      <c r="B492" t="s">
        <v>685</v>
      </c>
      <c r="C492" s="54" t="str">
        <f t="shared" si="16"/>
        <v>B_DU4: B_RC3: </v>
      </c>
      <c r="D492" s="61" t="s">
        <v>903</v>
      </c>
    </row>
    <row r="493" spans="1:5" x14ac:dyDescent="0.2">
      <c r="A493" t="s">
        <v>623</v>
      </c>
      <c r="B493" t="s">
        <v>686</v>
      </c>
      <c r="C493" s="54" t="str">
        <f t="shared" si="16"/>
        <v>B_Other_DUs: B_RC3: </v>
      </c>
      <c r="D493" s="61" t="s">
        <v>904</v>
      </c>
    </row>
    <row r="494" spans="1:5" x14ac:dyDescent="0.2">
      <c r="A494" t="s">
        <v>623</v>
      </c>
      <c r="B494" t="s">
        <v>687</v>
      </c>
      <c r="C494" s="54" t="str">
        <f t="shared" si="16"/>
        <v>Date: B_RC3: </v>
      </c>
      <c r="D494" s="61" t="s">
        <v>905</v>
      </c>
      <c r="E494" s="63" t="s">
        <v>908</v>
      </c>
    </row>
    <row r="495" spans="1:5" x14ac:dyDescent="0.2">
      <c r="A495" t="s">
        <v>623</v>
      </c>
      <c r="B495" t="s">
        <v>688</v>
      </c>
      <c r="C495" s="54" t="str">
        <f t="shared" si="16"/>
        <v>Time: B_RC3: </v>
      </c>
      <c r="D495" s="61" t="s">
        <v>906</v>
      </c>
      <c r="E495" s="65">
        <v>0.50913194444444443</v>
      </c>
    </row>
    <row r="496" spans="1:5" x14ac:dyDescent="0.2">
      <c r="A496" t="s">
        <v>429</v>
      </c>
      <c r="B496" t="s">
        <v>213</v>
      </c>
      <c r="C496" s="54" t="str">
        <f t="shared" si="16"/>
        <v>Coach: B_RC3: </v>
      </c>
      <c r="D496" s="61" t="s">
        <v>808</v>
      </c>
      <c r="E496" s="63" t="s">
        <v>374</v>
      </c>
    </row>
    <row r="497" spans="1:5" x14ac:dyDescent="0.2">
      <c r="A497" t="s">
        <v>429</v>
      </c>
      <c r="B497" t="s">
        <v>195</v>
      </c>
      <c r="C497" s="54" t="str">
        <f t="shared" si="16"/>
        <v>A_QB1: B_RC3: </v>
      </c>
      <c r="D497" s="61" t="s">
        <v>809</v>
      </c>
      <c r="E497" s="63" t="s">
        <v>177</v>
      </c>
    </row>
    <row r="498" spans="1:5" x14ac:dyDescent="0.2">
      <c r="A498" t="s">
        <v>429</v>
      </c>
      <c r="B498" t="s">
        <v>196</v>
      </c>
      <c r="C498" s="54" t="str">
        <f t="shared" si="16"/>
        <v>A_QB2: B_RC3: </v>
      </c>
      <c r="D498" s="61" t="s">
        <v>810</v>
      </c>
      <c r="E498" s="63" t="s">
        <v>595</v>
      </c>
    </row>
    <row r="499" spans="1:5" x14ac:dyDescent="0.2">
      <c r="A499" t="s">
        <v>429</v>
      </c>
      <c r="B499" t="s">
        <v>197</v>
      </c>
      <c r="C499" s="54" t="str">
        <f t="shared" si="16"/>
        <v>A_QB3: B_RC3: </v>
      </c>
      <c r="D499" s="61" t="s">
        <v>811</v>
      </c>
      <c r="E499" s="63" t="s">
        <v>696</v>
      </c>
    </row>
    <row r="500" spans="1:5" x14ac:dyDescent="0.2">
      <c r="A500" t="s">
        <v>429</v>
      </c>
      <c r="B500" t="s">
        <v>198</v>
      </c>
      <c r="C500" s="54" t="str">
        <f t="shared" si="16"/>
        <v>A_QB4: B_RC3: </v>
      </c>
      <c r="D500" s="61" t="s">
        <v>812</v>
      </c>
      <c r="E500" s="63" t="s">
        <v>481</v>
      </c>
    </row>
    <row r="501" spans="1:5" x14ac:dyDescent="0.2">
      <c r="A501" t="s">
        <v>429</v>
      </c>
      <c r="B501" t="s">
        <v>238</v>
      </c>
      <c r="C501" s="54" t="str">
        <f t="shared" si="16"/>
        <v>A_QB5: B_RC3: </v>
      </c>
      <c r="D501" s="61" t="s">
        <v>813</v>
      </c>
    </row>
    <row r="502" spans="1:5" x14ac:dyDescent="0.2">
      <c r="A502" t="s">
        <v>429</v>
      </c>
      <c r="B502" t="s">
        <v>636</v>
      </c>
      <c r="C502" s="54" t="str">
        <f t="shared" si="16"/>
        <v>A_Other_QBs: B_RC3: </v>
      </c>
      <c r="D502" s="61" t="s">
        <v>814</v>
      </c>
    </row>
    <row r="503" spans="1:5" x14ac:dyDescent="0.2">
      <c r="A503" t="s">
        <v>429</v>
      </c>
      <c r="B503" t="s">
        <v>199</v>
      </c>
      <c r="C503" s="54" t="str">
        <f t="shared" si="16"/>
        <v>A_RB1: B_RC3: </v>
      </c>
      <c r="D503" s="61" t="s">
        <v>815</v>
      </c>
      <c r="E503" s="63" t="s">
        <v>273</v>
      </c>
    </row>
    <row r="504" spans="1:5" x14ac:dyDescent="0.2">
      <c r="A504" t="s">
        <v>429</v>
      </c>
      <c r="B504" t="s">
        <v>200</v>
      </c>
      <c r="C504" s="54" t="str">
        <f t="shared" si="16"/>
        <v>A_RB2: B_RC3: </v>
      </c>
      <c r="D504" s="61" t="s">
        <v>816</v>
      </c>
      <c r="E504" s="63" t="s">
        <v>266</v>
      </c>
    </row>
    <row r="505" spans="1:5" x14ac:dyDescent="0.2">
      <c r="A505" t="s">
        <v>429</v>
      </c>
      <c r="B505" t="s">
        <v>201</v>
      </c>
      <c r="C505" s="54" t="str">
        <f t="shared" si="16"/>
        <v>A_RB3: B_RC3: </v>
      </c>
      <c r="D505" s="61" t="s">
        <v>817</v>
      </c>
      <c r="E505" s="63" t="s">
        <v>174</v>
      </c>
    </row>
    <row r="506" spans="1:5" x14ac:dyDescent="0.2">
      <c r="A506" t="s">
        <v>429</v>
      </c>
      <c r="B506" t="s">
        <v>202</v>
      </c>
      <c r="C506" s="54" t="str">
        <f t="shared" si="16"/>
        <v>A_RB4: B_RC3: </v>
      </c>
      <c r="D506" s="61" t="s">
        <v>818</v>
      </c>
      <c r="E506" s="63" t="s">
        <v>472</v>
      </c>
    </row>
    <row r="507" spans="1:5" x14ac:dyDescent="0.2">
      <c r="A507" t="s">
        <v>429</v>
      </c>
      <c r="B507" t="s">
        <v>203</v>
      </c>
      <c r="C507" s="54" t="str">
        <f t="shared" si="16"/>
        <v>A_RB5: B_RC3: </v>
      </c>
      <c r="D507" s="61" t="s">
        <v>819</v>
      </c>
      <c r="E507" s="63" t="s">
        <v>558</v>
      </c>
    </row>
    <row r="508" spans="1:5" x14ac:dyDescent="0.2">
      <c r="A508" t="s">
        <v>429</v>
      </c>
      <c r="B508" t="s">
        <v>204</v>
      </c>
      <c r="C508" s="54" t="str">
        <f t="shared" si="16"/>
        <v>A_RB6: B_RC3: </v>
      </c>
      <c r="D508" s="61" t="s">
        <v>820</v>
      </c>
    </row>
    <row r="509" spans="1:5" x14ac:dyDescent="0.2">
      <c r="A509" t="s">
        <v>429</v>
      </c>
      <c r="B509" t="s">
        <v>637</v>
      </c>
      <c r="C509" s="54" t="str">
        <f t="shared" si="16"/>
        <v>A_Other_RBs: B_RC3: </v>
      </c>
      <c r="D509" s="61" t="s">
        <v>821</v>
      </c>
    </row>
    <row r="510" spans="1:5" x14ac:dyDescent="0.2">
      <c r="A510" t="s">
        <v>429</v>
      </c>
      <c r="B510" t="s">
        <v>205</v>
      </c>
      <c r="C510" s="54" t="str">
        <f t="shared" si="16"/>
        <v>A_RC1: B_RC3: </v>
      </c>
      <c r="D510" s="61" t="s">
        <v>822</v>
      </c>
      <c r="E510" s="63" t="s">
        <v>261</v>
      </c>
    </row>
    <row r="511" spans="1:5" x14ac:dyDescent="0.2">
      <c r="A511" t="s">
        <v>429</v>
      </c>
      <c r="B511" t="s">
        <v>206</v>
      </c>
      <c r="C511" s="54" t="str">
        <f t="shared" si="16"/>
        <v>A_RC2: B_RC3: </v>
      </c>
      <c r="D511" s="61" t="s">
        <v>823</v>
      </c>
      <c r="E511" s="63" t="s">
        <v>306</v>
      </c>
    </row>
    <row r="512" spans="1:5" x14ac:dyDescent="0.2">
      <c r="A512" t="s">
        <v>429</v>
      </c>
      <c r="B512" t="s">
        <v>207</v>
      </c>
      <c r="C512" s="54" t="str">
        <f t="shared" si="16"/>
        <v>A_RC3: B_RC3: </v>
      </c>
      <c r="D512" s="61" t="s">
        <v>824</v>
      </c>
      <c r="E512" s="63" t="s">
        <v>186</v>
      </c>
    </row>
    <row r="513" spans="1:5" x14ac:dyDescent="0.2">
      <c r="A513" t="s">
        <v>429</v>
      </c>
      <c r="B513" t="s">
        <v>208</v>
      </c>
      <c r="C513" s="54" t="str">
        <f t="shared" si="16"/>
        <v>A_RC4: B_RC3: </v>
      </c>
      <c r="D513" s="61" t="s">
        <v>825</v>
      </c>
      <c r="E513" s="63" t="s">
        <v>258</v>
      </c>
    </row>
    <row r="514" spans="1:5" x14ac:dyDescent="0.2">
      <c r="A514" t="s">
        <v>429</v>
      </c>
      <c r="B514" t="s">
        <v>209</v>
      </c>
      <c r="C514" s="54" t="str">
        <f t="shared" ref="C514:C538" si="17">CONCATENATE(B514,$B$481)</f>
        <v>A_RC5: B_RC3: </v>
      </c>
      <c r="D514" s="61" t="s">
        <v>826</v>
      </c>
      <c r="E514" s="63" t="s">
        <v>561</v>
      </c>
    </row>
    <row r="515" spans="1:5" x14ac:dyDescent="0.2">
      <c r="A515" t="s">
        <v>429</v>
      </c>
      <c r="B515" t="s">
        <v>210</v>
      </c>
      <c r="C515" s="54" t="str">
        <f t="shared" si="17"/>
        <v>A_RC6: B_RC3: </v>
      </c>
      <c r="D515" s="61" t="s">
        <v>827</v>
      </c>
      <c r="E515" s="63" t="s">
        <v>628</v>
      </c>
    </row>
    <row r="516" spans="1:5" x14ac:dyDescent="0.2">
      <c r="A516" t="s">
        <v>429</v>
      </c>
      <c r="B516" t="s">
        <v>638</v>
      </c>
      <c r="C516" s="54" t="str">
        <f t="shared" si="17"/>
        <v>A_Other_RCs: B_RC3: </v>
      </c>
      <c r="D516" s="61" t="s">
        <v>828</v>
      </c>
      <c r="E516" s="63" t="s">
        <v>555</v>
      </c>
    </row>
    <row r="517" spans="1:5" x14ac:dyDescent="0.2">
      <c r="A517" t="s">
        <v>429</v>
      </c>
      <c r="B517" t="s">
        <v>211</v>
      </c>
      <c r="C517" s="54" t="str">
        <f t="shared" si="17"/>
        <v>A_PK1: B_RC3: </v>
      </c>
      <c r="D517" s="61" t="s">
        <v>829</v>
      </c>
      <c r="E517" s="63" t="s">
        <v>322</v>
      </c>
    </row>
    <row r="518" spans="1:5" x14ac:dyDescent="0.2">
      <c r="A518" t="s">
        <v>429</v>
      </c>
      <c r="B518" t="s">
        <v>248</v>
      </c>
      <c r="C518" s="54" t="str">
        <f t="shared" si="17"/>
        <v>A_PK2: B_RC3: </v>
      </c>
      <c r="D518" s="61" t="s">
        <v>830</v>
      </c>
    </row>
    <row r="519" spans="1:5" x14ac:dyDescent="0.2">
      <c r="A519" t="s">
        <v>429</v>
      </c>
      <c r="B519" t="s">
        <v>639</v>
      </c>
      <c r="C519" s="54" t="str">
        <f t="shared" si="17"/>
        <v>A_Other_PKs: B_RC3: </v>
      </c>
      <c r="D519" s="61" t="s">
        <v>831</v>
      </c>
    </row>
    <row r="520" spans="1:5" x14ac:dyDescent="0.2">
      <c r="A520" t="s">
        <v>429</v>
      </c>
      <c r="B520" t="s">
        <v>212</v>
      </c>
      <c r="C520" s="54" t="str">
        <f t="shared" si="17"/>
        <v>A_DU1: B_RC3: </v>
      </c>
      <c r="D520" s="61" t="s">
        <v>832</v>
      </c>
      <c r="E520" s="63" t="s">
        <v>109</v>
      </c>
    </row>
    <row r="521" spans="1:5" x14ac:dyDescent="0.2">
      <c r="A521" t="s">
        <v>429</v>
      </c>
      <c r="B521" t="s">
        <v>235</v>
      </c>
      <c r="C521" s="54" t="str">
        <f t="shared" si="17"/>
        <v>A_DU2: B_RC3: </v>
      </c>
      <c r="D521" s="61" t="s">
        <v>833</v>
      </c>
    </row>
    <row r="522" spans="1:5" x14ac:dyDescent="0.2">
      <c r="A522" t="s">
        <v>429</v>
      </c>
      <c r="B522" t="s">
        <v>236</v>
      </c>
      <c r="C522" s="54" t="str">
        <f t="shared" si="17"/>
        <v>A_DU3: B_RC3: </v>
      </c>
      <c r="D522" s="61" t="s">
        <v>834</v>
      </c>
    </row>
    <row r="523" spans="1:5" x14ac:dyDescent="0.2">
      <c r="A523" t="s">
        <v>429</v>
      </c>
      <c r="B523" t="s">
        <v>242</v>
      </c>
      <c r="C523" s="54" t="str">
        <f t="shared" si="17"/>
        <v>A_DU4: B_RC3: </v>
      </c>
      <c r="D523" s="61" t="s">
        <v>835</v>
      </c>
    </row>
    <row r="524" spans="1:5" x14ac:dyDescent="0.2">
      <c r="A524" t="s">
        <v>429</v>
      </c>
      <c r="B524" t="s">
        <v>640</v>
      </c>
      <c r="C524" s="54" t="str">
        <f t="shared" si="17"/>
        <v>A_Other_DUs: B_RC3: </v>
      </c>
      <c r="D524" s="61" t="s">
        <v>836</v>
      </c>
    </row>
    <row r="525" spans="1:5" x14ac:dyDescent="0.2">
      <c r="A525" t="s">
        <v>429</v>
      </c>
      <c r="B525" t="s">
        <v>641</v>
      </c>
      <c r="C525" s="54" t="str">
        <f t="shared" si="17"/>
        <v>PlayerDrop1: B_RC3: </v>
      </c>
      <c r="D525" s="61" t="s">
        <v>837</v>
      </c>
    </row>
    <row r="526" spans="1:5" x14ac:dyDescent="0.2">
      <c r="A526" t="s">
        <v>429</v>
      </c>
      <c r="B526" t="s">
        <v>642</v>
      </c>
      <c r="C526" s="54" t="str">
        <f t="shared" si="17"/>
        <v>FA1-1: B_RC3: </v>
      </c>
      <c r="D526" s="61" t="s">
        <v>838</v>
      </c>
    </row>
    <row r="527" spans="1:5" x14ac:dyDescent="0.2">
      <c r="A527" t="s">
        <v>429</v>
      </c>
      <c r="B527" t="s">
        <v>643</v>
      </c>
      <c r="C527" s="54" t="str">
        <f t="shared" si="17"/>
        <v>FA1-2: B_RC3: </v>
      </c>
      <c r="D527" s="61" t="s">
        <v>839</v>
      </c>
    </row>
    <row r="528" spans="1:5" x14ac:dyDescent="0.2">
      <c r="A528" t="s">
        <v>429</v>
      </c>
      <c r="B528" t="s">
        <v>644</v>
      </c>
      <c r="C528" s="54" t="str">
        <f t="shared" si="17"/>
        <v>FA1-3: B_RC3: </v>
      </c>
      <c r="D528" s="61" t="s">
        <v>840</v>
      </c>
    </row>
    <row r="529" spans="1:4" x14ac:dyDescent="0.2">
      <c r="A529" t="s">
        <v>429</v>
      </c>
      <c r="B529" t="s">
        <v>645</v>
      </c>
      <c r="C529" s="54" t="str">
        <f t="shared" si="17"/>
        <v>FA1-4: B_RC3: </v>
      </c>
      <c r="D529" s="61" t="s">
        <v>841</v>
      </c>
    </row>
    <row r="530" spans="1:4" x14ac:dyDescent="0.2">
      <c r="A530" t="s">
        <v>429</v>
      </c>
      <c r="B530" t="s">
        <v>646</v>
      </c>
      <c r="C530" s="54" t="str">
        <f t="shared" si="17"/>
        <v>FA1-5: B_RC3: </v>
      </c>
      <c r="D530" s="61" t="s">
        <v>842</v>
      </c>
    </row>
    <row r="531" spans="1:4" x14ac:dyDescent="0.2">
      <c r="A531" t="s">
        <v>429</v>
      </c>
      <c r="B531" t="s">
        <v>647</v>
      </c>
      <c r="C531" s="54" t="str">
        <f t="shared" si="17"/>
        <v>FA1-6: B_RC3: </v>
      </c>
      <c r="D531" s="61" t="s">
        <v>843</v>
      </c>
    </row>
    <row r="532" spans="1:4" x14ac:dyDescent="0.2">
      <c r="A532" t="s">
        <v>429</v>
      </c>
      <c r="B532" t="s">
        <v>648</v>
      </c>
      <c r="C532" s="54" t="str">
        <f t="shared" si="17"/>
        <v>Other Rd. 1 FA's: B_RC3: </v>
      </c>
      <c r="D532" s="61" t="s">
        <v>844</v>
      </c>
    </row>
    <row r="533" spans="1:4" x14ac:dyDescent="0.2">
      <c r="A533" t="s">
        <v>429</v>
      </c>
      <c r="B533" t="s">
        <v>649</v>
      </c>
      <c r="C533" s="54" t="str">
        <f t="shared" si="17"/>
        <v>PlayerDrop2: B_RC3: </v>
      </c>
      <c r="D533" s="61" t="s">
        <v>845</v>
      </c>
    </row>
    <row r="534" spans="1:4" x14ac:dyDescent="0.2">
      <c r="A534" t="s">
        <v>429</v>
      </c>
      <c r="B534" t="s">
        <v>650</v>
      </c>
      <c r="C534" s="54" t="str">
        <f t="shared" si="17"/>
        <v>FA2-1: B_RC3: </v>
      </c>
      <c r="D534" s="61" t="s">
        <v>846</v>
      </c>
    </row>
    <row r="535" spans="1:4" x14ac:dyDescent="0.2">
      <c r="A535" t="s">
        <v>429</v>
      </c>
      <c r="B535" t="s">
        <v>651</v>
      </c>
      <c r="C535" s="54" t="str">
        <f t="shared" si="17"/>
        <v>FA2-2: B_RC3: </v>
      </c>
      <c r="D535" s="61" t="s">
        <v>847</v>
      </c>
    </row>
    <row r="536" spans="1:4" x14ac:dyDescent="0.2">
      <c r="A536" t="s">
        <v>429</v>
      </c>
      <c r="B536" t="s">
        <v>652</v>
      </c>
      <c r="C536" s="54" t="str">
        <f t="shared" si="17"/>
        <v>FA2-3: B_RC3: </v>
      </c>
      <c r="D536" s="61" t="s">
        <v>848</v>
      </c>
    </row>
    <row r="537" spans="1:4" x14ac:dyDescent="0.2">
      <c r="A537" t="s">
        <v>429</v>
      </c>
      <c r="B537" t="s">
        <v>653</v>
      </c>
      <c r="C537" s="54" t="str">
        <f t="shared" si="17"/>
        <v>FA2-4: B_RC3: </v>
      </c>
      <c r="D537" s="61" t="s">
        <v>849</v>
      </c>
    </row>
    <row r="538" spans="1:4" x14ac:dyDescent="0.2">
      <c r="A538" t="s">
        <v>429</v>
      </c>
      <c r="B538" t="s">
        <v>654</v>
      </c>
      <c r="C538" s="54" t="str">
        <f t="shared" si="17"/>
        <v>FA2-5: B_RC3: </v>
      </c>
      <c r="D538" s="61" t="s">
        <v>850</v>
      </c>
    </row>
    <row r="539" spans="1:4" x14ac:dyDescent="0.2">
      <c r="A539" t="s">
        <v>429</v>
      </c>
      <c r="B539" t="s">
        <v>655</v>
      </c>
      <c r="D539" s="61" t="s">
        <v>851</v>
      </c>
    </row>
    <row r="540" spans="1:4" x14ac:dyDescent="0.2">
      <c r="A540" t="s">
        <v>429</v>
      </c>
      <c r="B540" t="s">
        <v>656</v>
      </c>
      <c r="D540" s="61" t="s">
        <v>852</v>
      </c>
    </row>
    <row r="541" spans="1:4" ht="19.5" x14ac:dyDescent="0.4">
      <c r="A541" t="s">
        <v>429</v>
      </c>
      <c r="B541" t="s">
        <v>657</v>
      </c>
      <c r="C541" s="53"/>
      <c r="D541" s="61" t="s">
        <v>853</v>
      </c>
    </row>
    <row r="542" spans="1:4" x14ac:dyDescent="0.2">
      <c r="A542" t="s">
        <v>429</v>
      </c>
      <c r="B542" t="s">
        <v>658</v>
      </c>
      <c r="C542" s="54" t="str">
        <f t="shared" ref="C542:C573" si="18">CONCATENATE(B542,$B$541)</f>
        <v>Trade1From: Trade1Received: </v>
      </c>
      <c r="D542" s="61" t="s">
        <v>854</v>
      </c>
    </row>
    <row r="543" spans="1:4" x14ac:dyDescent="0.2">
      <c r="A543" t="s">
        <v>429</v>
      </c>
      <c r="B543" t="s">
        <v>659</v>
      </c>
      <c r="C543" s="54" t="str">
        <f t="shared" si="18"/>
        <v>Trade1For: Trade1Received: </v>
      </c>
      <c r="D543" s="61" t="s">
        <v>855</v>
      </c>
    </row>
    <row r="544" spans="1:4" x14ac:dyDescent="0.2">
      <c r="A544" t="s">
        <v>429</v>
      </c>
      <c r="B544" t="s">
        <v>660</v>
      </c>
      <c r="C544" s="54" t="str">
        <f t="shared" si="18"/>
        <v>Trade2Received: Trade1Received: </v>
      </c>
      <c r="D544" s="61" t="s">
        <v>856</v>
      </c>
    </row>
    <row r="545" spans="1:4" x14ac:dyDescent="0.2">
      <c r="A545" t="s">
        <v>429</v>
      </c>
      <c r="B545" t="s">
        <v>661</v>
      </c>
      <c r="C545" s="54" t="str">
        <f t="shared" si="18"/>
        <v>Trade2From: Trade1Received: </v>
      </c>
      <c r="D545" s="61" t="s">
        <v>857</v>
      </c>
    </row>
    <row r="546" spans="1:4" x14ac:dyDescent="0.2">
      <c r="A546" t="s">
        <v>429</v>
      </c>
      <c r="B546" t="s">
        <v>662</v>
      </c>
      <c r="C546" s="54" t="str">
        <f t="shared" si="18"/>
        <v>Trade2For: Trade1Received: </v>
      </c>
      <c r="D546" s="61" t="s">
        <v>858</v>
      </c>
    </row>
    <row r="547" spans="1:4" x14ac:dyDescent="0.2">
      <c r="A547" t="s">
        <v>429</v>
      </c>
      <c r="B547" t="s">
        <v>663</v>
      </c>
      <c r="C547" s="54" t="str">
        <f t="shared" si="18"/>
        <v>Trade3Received: Trade1Received: </v>
      </c>
      <c r="D547" s="61" t="s">
        <v>859</v>
      </c>
    </row>
    <row r="548" spans="1:4" x14ac:dyDescent="0.2">
      <c r="A548" t="s">
        <v>429</v>
      </c>
      <c r="B548" t="s">
        <v>664</v>
      </c>
      <c r="C548" s="54" t="str">
        <f t="shared" si="18"/>
        <v>Trade3From: Trade1Received: </v>
      </c>
      <c r="D548" s="61" t="s">
        <v>860</v>
      </c>
    </row>
    <row r="549" spans="1:4" x14ac:dyDescent="0.2">
      <c r="A549" t="s">
        <v>429</v>
      </c>
      <c r="B549" t="s">
        <v>665</v>
      </c>
      <c r="C549" s="54" t="str">
        <f t="shared" si="18"/>
        <v>Trade3For: Trade1Received: </v>
      </c>
      <c r="D549" s="61" t="s">
        <v>861</v>
      </c>
    </row>
    <row r="550" spans="1:4" x14ac:dyDescent="0.2">
      <c r="A550" t="s">
        <v>429</v>
      </c>
      <c r="B550" t="s">
        <v>666</v>
      </c>
      <c r="C550" s="54" t="str">
        <f t="shared" si="18"/>
        <v>Trade4Received: Trade1Received: </v>
      </c>
      <c r="D550" s="61" t="s">
        <v>862</v>
      </c>
    </row>
    <row r="551" spans="1:4" x14ac:dyDescent="0.2">
      <c r="A551" t="s">
        <v>429</v>
      </c>
      <c r="B551" t="s">
        <v>667</v>
      </c>
      <c r="C551" s="54" t="str">
        <f t="shared" si="18"/>
        <v>Trade4From: Trade1Received: </v>
      </c>
      <c r="D551" s="61" t="s">
        <v>863</v>
      </c>
    </row>
    <row r="552" spans="1:4" x14ac:dyDescent="0.2">
      <c r="A552" t="s">
        <v>429</v>
      </c>
      <c r="B552" t="s">
        <v>668</v>
      </c>
      <c r="C552" s="54" t="str">
        <f t="shared" si="18"/>
        <v>Trade4For: Trade1Received: </v>
      </c>
      <c r="D552" s="61" t="s">
        <v>864</v>
      </c>
    </row>
    <row r="553" spans="1:4" x14ac:dyDescent="0.2">
      <c r="A553" t="s">
        <v>429</v>
      </c>
      <c r="B553" t="s">
        <v>669</v>
      </c>
      <c r="C553" s="54" t="str">
        <f t="shared" si="18"/>
        <v>Trade5Received: Trade1Received: </v>
      </c>
      <c r="D553" s="61" t="s">
        <v>865</v>
      </c>
    </row>
    <row r="554" spans="1:4" x14ac:dyDescent="0.2">
      <c r="A554" t="s">
        <v>429</v>
      </c>
      <c r="B554" t="s">
        <v>670</v>
      </c>
      <c r="C554" s="54" t="str">
        <f t="shared" si="18"/>
        <v>Trade5From: Trade1Received: </v>
      </c>
      <c r="D554" s="61" t="s">
        <v>866</v>
      </c>
    </row>
    <row r="555" spans="1:4" x14ac:dyDescent="0.2">
      <c r="A555" t="s">
        <v>429</v>
      </c>
      <c r="B555" t="s">
        <v>671</v>
      </c>
      <c r="C555" s="54" t="str">
        <f t="shared" si="18"/>
        <v>Trade5For: Trade1Received: </v>
      </c>
      <c r="D555" s="61" t="s">
        <v>867</v>
      </c>
    </row>
    <row r="556" spans="1:4" x14ac:dyDescent="0.2">
      <c r="A556" t="s">
        <v>429</v>
      </c>
      <c r="B556" t="s">
        <v>672</v>
      </c>
      <c r="C556" s="54" t="str">
        <f t="shared" si="18"/>
        <v>Trade6Received: Trade1Received: </v>
      </c>
      <c r="D556" s="61" t="s">
        <v>868</v>
      </c>
    </row>
    <row r="557" spans="1:4" x14ac:dyDescent="0.2">
      <c r="A557" t="s">
        <v>429</v>
      </c>
      <c r="B557" t="s">
        <v>673</v>
      </c>
      <c r="C557" s="54" t="str">
        <f t="shared" si="18"/>
        <v>Trade6From: Trade1Received: </v>
      </c>
      <c r="D557" s="61" t="s">
        <v>869</v>
      </c>
    </row>
    <row r="558" spans="1:4" x14ac:dyDescent="0.2">
      <c r="A558" t="s">
        <v>429</v>
      </c>
      <c r="B558" t="s">
        <v>674</v>
      </c>
      <c r="C558" s="54" t="str">
        <f t="shared" si="18"/>
        <v>Trade6For: Trade1Received: </v>
      </c>
      <c r="D558" s="61" t="s">
        <v>870</v>
      </c>
    </row>
    <row r="559" spans="1:4" x14ac:dyDescent="0.2">
      <c r="A559" t="s">
        <v>429</v>
      </c>
      <c r="B559" t="s">
        <v>675</v>
      </c>
      <c r="C559" s="54" t="str">
        <f t="shared" si="18"/>
        <v>CoachDrop: Trade1Received: </v>
      </c>
      <c r="D559" s="61" t="s">
        <v>871</v>
      </c>
    </row>
    <row r="560" spans="1:4" x14ac:dyDescent="0.2">
      <c r="A560" t="s">
        <v>429</v>
      </c>
      <c r="B560" t="s">
        <v>676</v>
      </c>
      <c r="C560" s="54" t="str">
        <f t="shared" si="18"/>
        <v>CoachRequest1: Trade1Received: </v>
      </c>
      <c r="D560" s="61" t="s">
        <v>872</v>
      </c>
    </row>
    <row r="561" spans="1:5" x14ac:dyDescent="0.2">
      <c r="A561" t="s">
        <v>429</v>
      </c>
      <c r="B561" t="s">
        <v>677</v>
      </c>
      <c r="C561" s="54" t="str">
        <f t="shared" si="18"/>
        <v>CoachRequest2: Trade1Received: </v>
      </c>
      <c r="D561" s="61" t="s">
        <v>873</v>
      </c>
    </row>
    <row r="562" spans="1:5" x14ac:dyDescent="0.2">
      <c r="A562" t="s">
        <v>429</v>
      </c>
      <c r="B562" t="s">
        <v>678</v>
      </c>
      <c r="C562" s="54" t="str">
        <f t="shared" si="18"/>
        <v>CoachRequest3: Trade1Received: </v>
      </c>
      <c r="D562" s="61" t="s">
        <v>874</v>
      </c>
    </row>
    <row r="563" spans="1:5" x14ac:dyDescent="0.2">
      <c r="A563" t="s">
        <v>429</v>
      </c>
      <c r="B563" t="s">
        <v>679</v>
      </c>
      <c r="C563" s="54" t="str">
        <f t="shared" si="18"/>
        <v>Other Coach requests: Trade1Received: </v>
      </c>
      <c r="D563" s="61" t="s">
        <v>875</v>
      </c>
    </row>
    <row r="564" spans="1:5" x14ac:dyDescent="0.2">
      <c r="A564" t="s">
        <v>429</v>
      </c>
      <c r="B564" t="s">
        <v>680</v>
      </c>
      <c r="C564" s="54" t="str">
        <f t="shared" si="18"/>
        <v>CheckThis: Trade1Received: </v>
      </c>
      <c r="D564" s="61" t="s">
        <v>876</v>
      </c>
      <c r="E564" s="63" t="s">
        <v>627</v>
      </c>
    </row>
    <row r="565" spans="1:5" x14ac:dyDescent="0.2">
      <c r="A565" t="s">
        <v>429</v>
      </c>
      <c r="B565" t="s">
        <v>215</v>
      </c>
      <c r="C565" s="54" t="str">
        <f t="shared" si="18"/>
        <v>B_QB1: Trade1Received: </v>
      </c>
      <c r="D565" s="61" t="s">
        <v>877</v>
      </c>
      <c r="E565" s="63" t="s">
        <v>177</v>
      </c>
    </row>
    <row r="566" spans="1:5" x14ac:dyDescent="0.2">
      <c r="A566" t="s">
        <v>429</v>
      </c>
      <c r="B566" t="s">
        <v>216</v>
      </c>
      <c r="C566" s="54" t="str">
        <f t="shared" si="18"/>
        <v>B_QB2: Trade1Received: </v>
      </c>
      <c r="D566" s="61" t="s">
        <v>878</v>
      </c>
      <c r="E566" s="63" t="s">
        <v>595</v>
      </c>
    </row>
    <row r="567" spans="1:5" x14ac:dyDescent="0.2">
      <c r="A567" t="s">
        <v>429</v>
      </c>
      <c r="B567" t="s">
        <v>217</v>
      </c>
      <c r="C567" s="54" t="str">
        <f t="shared" si="18"/>
        <v>B_QB3: Trade1Received: </v>
      </c>
      <c r="D567" s="61" t="s">
        <v>879</v>
      </c>
      <c r="E567" s="63" t="s">
        <v>696</v>
      </c>
    </row>
    <row r="568" spans="1:5" x14ac:dyDescent="0.2">
      <c r="A568" t="s">
        <v>429</v>
      </c>
      <c r="B568" t="s">
        <v>218</v>
      </c>
      <c r="C568" s="54" t="str">
        <f t="shared" si="18"/>
        <v>B_QB4: Trade1Received: </v>
      </c>
      <c r="D568" s="61" t="s">
        <v>880</v>
      </c>
      <c r="E568" s="63" t="s">
        <v>481</v>
      </c>
    </row>
    <row r="569" spans="1:5" x14ac:dyDescent="0.2">
      <c r="A569" t="s">
        <v>429</v>
      </c>
      <c r="B569" t="s">
        <v>239</v>
      </c>
      <c r="C569" s="54" t="str">
        <f t="shared" si="18"/>
        <v>B_QB5: Trade1Received: </v>
      </c>
      <c r="D569" s="61" t="s">
        <v>881</v>
      </c>
    </row>
    <row r="570" spans="1:5" x14ac:dyDescent="0.2">
      <c r="A570" t="s">
        <v>429</v>
      </c>
      <c r="B570" t="s">
        <v>681</v>
      </c>
      <c r="C570" s="54" t="str">
        <f t="shared" si="18"/>
        <v>B_Other_QBs: Trade1Received: </v>
      </c>
      <c r="D570" s="61" t="s">
        <v>882</v>
      </c>
    </row>
    <row r="571" spans="1:5" x14ac:dyDescent="0.2">
      <c r="A571" t="s">
        <v>429</v>
      </c>
      <c r="B571" t="s">
        <v>219</v>
      </c>
      <c r="C571" s="54" t="str">
        <f t="shared" si="18"/>
        <v>B_RB1: Trade1Received: </v>
      </c>
      <c r="D571" s="61" t="s">
        <v>883</v>
      </c>
      <c r="E571" s="63" t="s">
        <v>273</v>
      </c>
    </row>
    <row r="572" spans="1:5" x14ac:dyDescent="0.2">
      <c r="A572" t="s">
        <v>429</v>
      </c>
      <c r="B572" t="s">
        <v>220</v>
      </c>
      <c r="C572" s="54" t="str">
        <f t="shared" si="18"/>
        <v>B_RB2: Trade1Received: </v>
      </c>
      <c r="D572" s="61" t="s">
        <v>884</v>
      </c>
      <c r="E572" s="63" t="s">
        <v>266</v>
      </c>
    </row>
    <row r="573" spans="1:5" x14ac:dyDescent="0.2">
      <c r="A573" t="s">
        <v>429</v>
      </c>
      <c r="B573" t="s">
        <v>221</v>
      </c>
      <c r="C573" s="54" t="str">
        <f t="shared" si="18"/>
        <v>B_RB3: Trade1Received: </v>
      </c>
      <c r="D573" s="61" t="s">
        <v>885</v>
      </c>
      <c r="E573" s="63" t="s">
        <v>174</v>
      </c>
    </row>
    <row r="574" spans="1:5" x14ac:dyDescent="0.2">
      <c r="A574" t="s">
        <v>429</v>
      </c>
      <c r="B574" t="s">
        <v>222</v>
      </c>
      <c r="C574" s="54" t="str">
        <f t="shared" ref="C574:C598" si="19">CONCATENATE(B574,$B$541)</f>
        <v>B_RB4: Trade1Received: </v>
      </c>
      <c r="D574" s="61" t="s">
        <v>886</v>
      </c>
      <c r="E574" s="63" t="s">
        <v>472</v>
      </c>
    </row>
    <row r="575" spans="1:5" x14ac:dyDescent="0.2">
      <c r="A575" t="s">
        <v>429</v>
      </c>
      <c r="B575" t="s">
        <v>223</v>
      </c>
      <c r="C575" s="54" t="str">
        <f t="shared" si="19"/>
        <v>B_RB5: Trade1Received: </v>
      </c>
      <c r="D575" s="61" t="s">
        <v>887</v>
      </c>
      <c r="E575" s="63" t="s">
        <v>558</v>
      </c>
    </row>
    <row r="576" spans="1:5" x14ac:dyDescent="0.2">
      <c r="A576" t="s">
        <v>429</v>
      </c>
      <c r="B576" t="s">
        <v>224</v>
      </c>
      <c r="C576" s="54" t="str">
        <f t="shared" si="19"/>
        <v>B_RB6: Trade1Received: </v>
      </c>
      <c r="D576" s="61" t="s">
        <v>888</v>
      </c>
    </row>
    <row r="577" spans="1:5" x14ac:dyDescent="0.2">
      <c r="A577" t="s">
        <v>429</v>
      </c>
      <c r="B577" t="s">
        <v>682</v>
      </c>
      <c r="C577" s="54" t="str">
        <f t="shared" si="19"/>
        <v>B_Other_RBs: Trade1Received: </v>
      </c>
      <c r="D577" s="61" t="s">
        <v>889</v>
      </c>
    </row>
    <row r="578" spans="1:5" x14ac:dyDescent="0.2">
      <c r="A578" t="s">
        <v>429</v>
      </c>
      <c r="B578" t="s">
        <v>225</v>
      </c>
      <c r="C578" s="54" t="str">
        <f t="shared" si="19"/>
        <v>B_RC1: Trade1Received: </v>
      </c>
      <c r="D578" s="61" t="s">
        <v>890</v>
      </c>
      <c r="E578" s="63" t="s">
        <v>261</v>
      </c>
    </row>
    <row r="579" spans="1:5" x14ac:dyDescent="0.2">
      <c r="A579" t="s">
        <v>429</v>
      </c>
      <c r="B579" t="s">
        <v>226</v>
      </c>
      <c r="C579" s="54" t="str">
        <f t="shared" si="19"/>
        <v>B_RC2: Trade1Received: </v>
      </c>
      <c r="D579" s="61" t="s">
        <v>891</v>
      </c>
      <c r="E579" s="63" t="s">
        <v>306</v>
      </c>
    </row>
    <row r="580" spans="1:5" x14ac:dyDescent="0.2">
      <c r="A580" t="s">
        <v>429</v>
      </c>
      <c r="B580" t="s">
        <v>227</v>
      </c>
      <c r="C580" s="54" t="str">
        <f t="shared" si="19"/>
        <v>B_RC3: Trade1Received: </v>
      </c>
      <c r="D580" s="61" t="s">
        <v>892</v>
      </c>
      <c r="E580" s="63" t="s">
        <v>186</v>
      </c>
    </row>
    <row r="581" spans="1:5" x14ac:dyDescent="0.2">
      <c r="A581" t="s">
        <v>429</v>
      </c>
      <c r="B581" t="s">
        <v>228</v>
      </c>
      <c r="C581" s="54" t="str">
        <f t="shared" si="19"/>
        <v>B_RC4: Trade1Received: </v>
      </c>
      <c r="D581" s="61" t="s">
        <v>893</v>
      </c>
      <c r="E581" s="63" t="s">
        <v>258</v>
      </c>
    </row>
    <row r="582" spans="1:5" x14ac:dyDescent="0.2">
      <c r="A582" t="s">
        <v>429</v>
      </c>
      <c r="B582" t="s">
        <v>229</v>
      </c>
      <c r="C582" s="54" t="str">
        <f t="shared" si="19"/>
        <v>B_RC5: Trade1Received: </v>
      </c>
      <c r="D582" s="61" t="s">
        <v>894</v>
      </c>
      <c r="E582" s="63" t="s">
        <v>561</v>
      </c>
    </row>
    <row r="583" spans="1:5" x14ac:dyDescent="0.2">
      <c r="A583" t="s">
        <v>429</v>
      </c>
      <c r="B583" t="s">
        <v>232</v>
      </c>
      <c r="C583" s="54" t="str">
        <f t="shared" si="19"/>
        <v>B_RC6: Trade1Received: </v>
      </c>
      <c r="D583" s="61" t="s">
        <v>895</v>
      </c>
      <c r="E583" s="63" t="s">
        <v>628</v>
      </c>
    </row>
    <row r="584" spans="1:5" x14ac:dyDescent="0.2">
      <c r="A584" t="s">
        <v>429</v>
      </c>
      <c r="B584" t="s">
        <v>683</v>
      </c>
      <c r="C584" s="54" t="str">
        <f t="shared" si="19"/>
        <v>B_Other_RCs: Trade1Received: </v>
      </c>
      <c r="D584" s="61" t="s">
        <v>896</v>
      </c>
      <c r="E584" s="63" t="s">
        <v>555</v>
      </c>
    </row>
    <row r="585" spans="1:5" x14ac:dyDescent="0.2">
      <c r="A585" t="s">
        <v>429</v>
      </c>
      <c r="B585" t="s">
        <v>230</v>
      </c>
      <c r="C585" s="54" t="str">
        <f t="shared" si="19"/>
        <v>B_PK1: Trade1Received: </v>
      </c>
      <c r="D585" s="61" t="s">
        <v>897</v>
      </c>
      <c r="E585" s="63" t="s">
        <v>322</v>
      </c>
    </row>
    <row r="586" spans="1:5" x14ac:dyDescent="0.2">
      <c r="A586" t="s">
        <v>429</v>
      </c>
      <c r="B586" t="s">
        <v>249</v>
      </c>
      <c r="C586" s="54" t="str">
        <f t="shared" si="19"/>
        <v>B_PK2: Trade1Received: </v>
      </c>
      <c r="D586" s="61" t="s">
        <v>898</v>
      </c>
    </row>
    <row r="587" spans="1:5" x14ac:dyDescent="0.2">
      <c r="A587" t="s">
        <v>429</v>
      </c>
      <c r="B587" t="s">
        <v>684</v>
      </c>
      <c r="C587" s="54" t="str">
        <f t="shared" si="19"/>
        <v>B_Other_PKs: Trade1Received: </v>
      </c>
      <c r="D587" s="61" t="s">
        <v>899</v>
      </c>
    </row>
    <row r="588" spans="1:5" x14ac:dyDescent="0.2">
      <c r="A588" t="s">
        <v>429</v>
      </c>
      <c r="B588" t="s">
        <v>231</v>
      </c>
      <c r="C588" s="54" t="str">
        <f t="shared" si="19"/>
        <v>B_DU1: Trade1Received: </v>
      </c>
      <c r="D588" s="61" t="s">
        <v>900</v>
      </c>
      <c r="E588" s="63" t="s">
        <v>109</v>
      </c>
    </row>
    <row r="589" spans="1:5" x14ac:dyDescent="0.2">
      <c r="A589" t="s">
        <v>429</v>
      </c>
      <c r="B589" t="s">
        <v>233</v>
      </c>
      <c r="C589" s="54" t="str">
        <f t="shared" si="19"/>
        <v>B_DU2: Trade1Received: </v>
      </c>
      <c r="D589" s="61" t="s">
        <v>901</v>
      </c>
    </row>
    <row r="590" spans="1:5" x14ac:dyDescent="0.2">
      <c r="A590" t="s">
        <v>429</v>
      </c>
      <c r="B590" t="s">
        <v>234</v>
      </c>
      <c r="C590" s="54" t="str">
        <f t="shared" si="19"/>
        <v>B_DU3: Trade1Received: </v>
      </c>
      <c r="D590" s="61" t="s">
        <v>902</v>
      </c>
    </row>
    <row r="591" spans="1:5" x14ac:dyDescent="0.2">
      <c r="A591" t="s">
        <v>429</v>
      </c>
      <c r="B591" t="s">
        <v>685</v>
      </c>
      <c r="C591" s="54" t="str">
        <f t="shared" si="19"/>
        <v>B_DU4: Trade1Received: </v>
      </c>
      <c r="D591" s="61" t="s">
        <v>903</v>
      </c>
    </row>
    <row r="592" spans="1:5" x14ac:dyDescent="0.2">
      <c r="A592" t="s">
        <v>429</v>
      </c>
      <c r="B592" t="s">
        <v>686</v>
      </c>
      <c r="C592" s="54" t="str">
        <f t="shared" si="19"/>
        <v>B_Other_DUs: Trade1Received: </v>
      </c>
      <c r="D592" s="61" t="s">
        <v>904</v>
      </c>
    </row>
    <row r="593" spans="1:5" x14ac:dyDescent="0.2">
      <c r="A593" t="s">
        <v>429</v>
      </c>
      <c r="B593" t="s">
        <v>687</v>
      </c>
      <c r="C593" s="54" t="str">
        <f t="shared" si="19"/>
        <v>Date: Trade1Received: </v>
      </c>
      <c r="D593" s="61" t="s">
        <v>905</v>
      </c>
      <c r="E593" s="63" t="s">
        <v>908</v>
      </c>
    </row>
    <row r="594" spans="1:5" x14ac:dyDescent="0.2">
      <c r="A594" t="s">
        <v>429</v>
      </c>
      <c r="B594" t="s">
        <v>688</v>
      </c>
      <c r="C594" s="54" t="str">
        <f t="shared" si="19"/>
        <v>Time: Trade1Received: </v>
      </c>
      <c r="D594" s="61" t="s">
        <v>906</v>
      </c>
      <c r="E594" s="65">
        <v>0.63708333333333333</v>
      </c>
    </row>
    <row r="595" spans="1:5" x14ac:dyDescent="0.2">
      <c r="A595" t="s">
        <v>624</v>
      </c>
      <c r="B595" t="s">
        <v>213</v>
      </c>
      <c r="C595" s="54" t="str">
        <f t="shared" si="19"/>
        <v>Coach: Trade1Received: </v>
      </c>
      <c r="D595" s="61" t="s">
        <v>808</v>
      </c>
      <c r="E595" s="63" t="s">
        <v>309</v>
      </c>
    </row>
    <row r="596" spans="1:5" x14ac:dyDescent="0.2">
      <c r="A596" t="s">
        <v>624</v>
      </c>
      <c r="B596" t="s">
        <v>195</v>
      </c>
      <c r="C596" s="54" t="str">
        <f t="shared" si="19"/>
        <v>A_QB1: Trade1Received: </v>
      </c>
      <c r="D596" s="61" t="s">
        <v>809</v>
      </c>
      <c r="E596" s="63" t="s">
        <v>161</v>
      </c>
    </row>
    <row r="597" spans="1:5" x14ac:dyDescent="0.2">
      <c r="A597" t="s">
        <v>624</v>
      </c>
      <c r="B597" t="s">
        <v>196</v>
      </c>
      <c r="C597" s="54" t="str">
        <f t="shared" si="19"/>
        <v>A_QB2: Trade1Received: </v>
      </c>
      <c r="D597" s="61" t="s">
        <v>810</v>
      </c>
      <c r="E597" s="63" t="s">
        <v>599</v>
      </c>
    </row>
    <row r="598" spans="1:5" x14ac:dyDescent="0.2">
      <c r="A598" t="s">
        <v>624</v>
      </c>
      <c r="B598" t="s">
        <v>197</v>
      </c>
      <c r="C598" s="54" t="str">
        <f t="shared" si="19"/>
        <v>A_QB3: Trade1Received: </v>
      </c>
      <c r="D598" s="61" t="s">
        <v>811</v>
      </c>
      <c r="E598" s="63" t="s">
        <v>292</v>
      </c>
    </row>
    <row r="599" spans="1:5" x14ac:dyDescent="0.2">
      <c r="A599" t="s">
        <v>624</v>
      </c>
      <c r="B599" t="s">
        <v>198</v>
      </c>
      <c r="D599" s="61" t="s">
        <v>812</v>
      </c>
      <c r="E599" s="63" t="s">
        <v>629</v>
      </c>
    </row>
    <row r="600" spans="1:5" x14ac:dyDescent="0.2">
      <c r="A600" t="s">
        <v>624</v>
      </c>
      <c r="B600" t="s">
        <v>238</v>
      </c>
      <c r="D600" s="61" t="s">
        <v>813</v>
      </c>
      <c r="E600" s="63" t="s">
        <v>800</v>
      </c>
    </row>
    <row r="601" spans="1:5" x14ac:dyDescent="0.2">
      <c r="A601" t="s">
        <v>624</v>
      </c>
      <c r="B601" t="s">
        <v>636</v>
      </c>
      <c r="D601" s="61" t="s">
        <v>814</v>
      </c>
    </row>
    <row r="602" spans="1:5" x14ac:dyDescent="0.2">
      <c r="A602" t="s">
        <v>624</v>
      </c>
      <c r="B602" t="s">
        <v>199</v>
      </c>
      <c r="D602" s="61" t="s">
        <v>815</v>
      </c>
      <c r="E602" s="63" t="s">
        <v>314</v>
      </c>
    </row>
    <row r="603" spans="1:5" x14ac:dyDescent="0.2">
      <c r="A603" t="s">
        <v>624</v>
      </c>
      <c r="B603" t="s">
        <v>200</v>
      </c>
      <c r="D603" s="61" t="s">
        <v>816</v>
      </c>
      <c r="E603" s="63" t="s">
        <v>316</v>
      </c>
    </row>
    <row r="604" spans="1:5" x14ac:dyDescent="0.2">
      <c r="A604" t="s">
        <v>624</v>
      </c>
      <c r="B604" t="s">
        <v>201</v>
      </c>
      <c r="D604" s="61" t="s">
        <v>817</v>
      </c>
      <c r="E604" s="63" t="s">
        <v>480</v>
      </c>
    </row>
    <row r="605" spans="1:5" x14ac:dyDescent="0.2">
      <c r="A605" t="s">
        <v>624</v>
      </c>
      <c r="B605" t="s">
        <v>202</v>
      </c>
      <c r="D605" s="61" t="s">
        <v>818</v>
      </c>
      <c r="E605" s="63" t="s">
        <v>260</v>
      </c>
    </row>
    <row r="606" spans="1:5" x14ac:dyDescent="0.2">
      <c r="A606" t="s">
        <v>624</v>
      </c>
      <c r="B606" t="s">
        <v>203</v>
      </c>
      <c r="D606" s="61" t="s">
        <v>819</v>
      </c>
      <c r="E606" s="63" t="s">
        <v>476</v>
      </c>
    </row>
    <row r="607" spans="1:5" x14ac:dyDescent="0.2">
      <c r="A607" t="s">
        <v>624</v>
      </c>
      <c r="B607" t="s">
        <v>204</v>
      </c>
      <c r="D607" s="61" t="s">
        <v>820</v>
      </c>
      <c r="E607" s="63" t="s">
        <v>310</v>
      </c>
    </row>
    <row r="608" spans="1:5" x14ac:dyDescent="0.2">
      <c r="A608" t="s">
        <v>624</v>
      </c>
      <c r="B608" t="s">
        <v>637</v>
      </c>
      <c r="D608" s="61" t="s">
        <v>821</v>
      </c>
      <c r="E608" s="63" t="s">
        <v>596</v>
      </c>
    </row>
    <row r="609" spans="1:5" x14ac:dyDescent="0.2">
      <c r="A609" t="s">
        <v>624</v>
      </c>
      <c r="B609" t="s">
        <v>205</v>
      </c>
      <c r="D609" s="61" t="s">
        <v>822</v>
      </c>
      <c r="E609" s="63" t="s">
        <v>601</v>
      </c>
    </row>
    <row r="610" spans="1:5" x14ac:dyDescent="0.2">
      <c r="A610" t="s">
        <v>624</v>
      </c>
      <c r="B610" t="s">
        <v>206</v>
      </c>
      <c r="D610" s="61" t="s">
        <v>823</v>
      </c>
      <c r="E610" s="63" t="s">
        <v>311</v>
      </c>
    </row>
    <row r="611" spans="1:5" x14ac:dyDescent="0.2">
      <c r="A611" t="s">
        <v>624</v>
      </c>
      <c r="B611" t="s">
        <v>207</v>
      </c>
      <c r="D611" s="61" t="s">
        <v>824</v>
      </c>
      <c r="E611" s="63" t="s">
        <v>618</v>
      </c>
    </row>
    <row r="612" spans="1:5" x14ac:dyDescent="0.2">
      <c r="A612" t="s">
        <v>624</v>
      </c>
      <c r="B612" t="s">
        <v>208</v>
      </c>
      <c r="D612" s="61" t="s">
        <v>825</v>
      </c>
      <c r="E612" s="63" t="s">
        <v>265</v>
      </c>
    </row>
    <row r="613" spans="1:5" x14ac:dyDescent="0.2">
      <c r="A613" t="s">
        <v>624</v>
      </c>
      <c r="B613" t="s">
        <v>209</v>
      </c>
      <c r="D613" s="61" t="s">
        <v>826</v>
      </c>
      <c r="E613" s="63" t="s">
        <v>594</v>
      </c>
    </row>
    <row r="614" spans="1:5" x14ac:dyDescent="0.2">
      <c r="A614" t="s">
        <v>624</v>
      </c>
      <c r="B614" t="s">
        <v>210</v>
      </c>
      <c r="D614" s="61" t="s">
        <v>827</v>
      </c>
      <c r="E614" s="63" t="s">
        <v>608</v>
      </c>
    </row>
    <row r="615" spans="1:5" x14ac:dyDescent="0.2">
      <c r="A615" t="s">
        <v>624</v>
      </c>
      <c r="B615" t="s">
        <v>638</v>
      </c>
      <c r="D615" s="61" t="s">
        <v>828</v>
      </c>
      <c r="E615" s="63" t="s">
        <v>474</v>
      </c>
    </row>
    <row r="616" spans="1:5" x14ac:dyDescent="0.2">
      <c r="A616" t="s">
        <v>624</v>
      </c>
      <c r="B616" t="s">
        <v>211</v>
      </c>
      <c r="D616" s="61" t="s">
        <v>829</v>
      </c>
      <c r="E616" s="63" t="s">
        <v>446</v>
      </c>
    </row>
    <row r="617" spans="1:5" x14ac:dyDescent="0.2">
      <c r="A617" t="s">
        <v>624</v>
      </c>
      <c r="B617" t="s">
        <v>248</v>
      </c>
      <c r="D617" s="61" t="s">
        <v>830</v>
      </c>
    </row>
    <row r="618" spans="1:5" x14ac:dyDescent="0.2">
      <c r="A618" t="s">
        <v>624</v>
      </c>
      <c r="B618" t="s">
        <v>639</v>
      </c>
      <c r="D618" s="61" t="s">
        <v>831</v>
      </c>
    </row>
    <row r="619" spans="1:5" x14ac:dyDescent="0.2">
      <c r="A619" t="s">
        <v>624</v>
      </c>
      <c r="B619" t="s">
        <v>212</v>
      </c>
      <c r="D619" s="61" t="s">
        <v>832</v>
      </c>
      <c r="E619" s="63" t="s">
        <v>103</v>
      </c>
    </row>
    <row r="620" spans="1:5" x14ac:dyDescent="0.2">
      <c r="A620" t="s">
        <v>624</v>
      </c>
      <c r="B620" t="s">
        <v>235</v>
      </c>
      <c r="D620" s="61" t="s">
        <v>833</v>
      </c>
      <c r="E620" s="63" t="s">
        <v>94</v>
      </c>
    </row>
    <row r="621" spans="1:5" x14ac:dyDescent="0.2">
      <c r="A621" t="s">
        <v>624</v>
      </c>
      <c r="B621" t="s">
        <v>236</v>
      </c>
      <c r="D621" s="61" t="s">
        <v>834</v>
      </c>
      <c r="E621" s="63" t="s">
        <v>89</v>
      </c>
    </row>
    <row r="622" spans="1:5" x14ac:dyDescent="0.2">
      <c r="A622" t="s">
        <v>624</v>
      </c>
      <c r="B622" t="s">
        <v>242</v>
      </c>
      <c r="D622" s="61" t="s">
        <v>835</v>
      </c>
    </row>
    <row r="623" spans="1:5" x14ac:dyDescent="0.2">
      <c r="A623" t="s">
        <v>624</v>
      </c>
      <c r="B623" t="s">
        <v>640</v>
      </c>
      <c r="D623" s="61" t="s">
        <v>836</v>
      </c>
    </row>
    <row r="624" spans="1:5" x14ac:dyDescent="0.2">
      <c r="A624" t="s">
        <v>624</v>
      </c>
      <c r="B624" t="s">
        <v>641</v>
      </c>
      <c r="D624" s="61" t="s">
        <v>837</v>
      </c>
      <c r="E624" s="63" t="s">
        <v>474</v>
      </c>
    </row>
    <row r="625" spans="1:5" x14ac:dyDescent="0.2">
      <c r="A625" t="s">
        <v>624</v>
      </c>
      <c r="B625" t="s">
        <v>642</v>
      </c>
      <c r="D625" s="61" t="s">
        <v>838</v>
      </c>
      <c r="E625" s="63" t="s">
        <v>292</v>
      </c>
    </row>
    <row r="626" spans="1:5" x14ac:dyDescent="0.2">
      <c r="A626" t="s">
        <v>624</v>
      </c>
      <c r="B626" t="s">
        <v>643</v>
      </c>
      <c r="D626" s="61" t="s">
        <v>839</v>
      </c>
      <c r="E626" s="63" t="s">
        <v>800</v>
      </c>
    </row>
    <row r="627" spans="1:5" x14ac:dyDescent="0.2">
      <c r="A627" t="s">
        <v>624</v>
      </c>
      <c r="B627" t="s">
        <v>644</v>
      </c>
      <c r="D627" s="61" t="s">
        <v>840</v>
      </c>
      <c r="E627" s="63" t="s">
        <v>596</v>
      </c>
    </row>
    <row r="628" spans="1:5" x14ac:dyDescent="0.2">
      <c r="A628" t="s">
        <v>624</v>
      </c>
      <c r="B628" t="s">
        <v>645</v>
      </c>
      <c r="D628" s="61" t="s">
        <v>841</v>
      </c>
    </row>
    <row r="629" spans="1:5" x14ac:dyDescent="0.2">
      <c r="A629" t="s">
        <v>624</v>
      </c>
      <c r="B629" t="s">
        <v>646</v>
      </c>
      <c r="D629" s="61" t="s">
        <v>842</v>
      </c>
    </row>
    <row r="630" spans="1:5" x14ac:dyDescent="0.2">
      <c r="A630" t="s">
        <v>624</v>
      </c>
      <c r="B630" t="s">
        <v>647</v>
      </c>
      <c r="D630" s="61" t="s">
        <v>843</v>
      </c>
    </row>
    <row r="631" spans="1:5" x14ac:dyDescent="0.2">
      <c r="A631" t="s">
        <v>624</v>
      </c>
      <c r="B631" t="s">
        <v>648</v>
      </c>
      <c r="D631" s="61" t="s">
        <v>844</v>
      </c>
    </row>
    <row r="632" spans="1:5" x14ac:dyDescent="0.2">
      <c r="A632" t="s">
        <v>624</v>
      </c>
      <c r="B632" t="s">
        <v>649</v>
      </c>
      <c r="D632" s="61" t="s">
        <v>845</v>
      </c>
    </row>
    <row r="633" spans="1:5" x14ac:dyDescent="0.2">
      <c r="A633" t="s">
        <v>624</v>
      </c>
      <c r="B633" t="s">
        <v>650</v>
      </c>
      <c r="D633" s="61" t="s">
        <v>846</v>
      </c>
    </row>
    <row r="634" spans="1:5" x14ac:dyDescent="0.2">
      <c r="A634" t="s">
        <v>624</v>
      </c>
      <c r="B634" t="s">
        <v>651</v>
      </c>
      <c r="D634" s="61" t="s">
        <v>847</v>
      </c>
    </row>
    <row r="635" spans="1:5" x14ac:dyDescent="0.2">
      <c r="A635" t="s">
        <v>624</v>
      </c>
      <c r="B635" t="s">
        <v>652</v>
      </c>
      <c r="D635" s="61" t="s">
        <v>848</v>
      </c>
    </row>
    <row r="636" spans="1:5" x14ac:dyDescent="0.2">
      <c r="A636" t="s">
        <v>624</v>
      </c>
      <c r="B636" t="s">
        <v>653</v>
      </c>
      <c r="D636" s="61" t="s">
        <v>849</v>
      </c>
    </row>
    <row r="637" spans="1:5" x14ac:dyDescent="0.2">
      <c r="A637" t="s">
        <v>624</v>
      </c>
      <c r="B637" t="s">
        <v>654</v>
      </c>
      <c r="D637" s="61" t="s">
        <v>850</v>
      </c>
    </row>
    <row r="638" spans="1:5" x14ac:dyDescent="0.2">
      <c r="A638" t="s">
        <v>624</v>
      </c>
      <c r="B638" t="s">
        <v>655</v>
      </c>
      <c r="D638" s="61" t="s">
        <v>851</v>
      </c>
    </row>
    <row r="639" spans="1:5" x14ac:dyDescent="0.2">
      <c r="A639" t="s">
        <v>624</v>
      </c>
      <c r="B639" t="s">
        <v>656</v>
      </c>
      <c r="D639" s="61" t="s">
        <v>852</v>
      </c>
    </row>
    <row r="640" spans="1:5" x14ac:dyDescent="0.2">
      <c r="A640" t="s">
        <v>624</v>
      </c>
      <c r="B640" t="s">
        <v>657</v>
      </c>
      <c r="D640" s="61" t="s">
        <v>853</v>
      </c>
    </row>
    <row r="641" spans="1:4" x14ac:dyDescent="0.2">
      <c r="A641" t="s">
        <v>624</v>
      </c>
      <c r="B641" t="s">
        <v>658</v>
      </c>
      <c r="D641" s="61" t="s">
        <v>854</v>
      </c>
    </row>
    <row r="642" spans="1:4" x14ac:dyDescent="0.2">
      <c r="A642" t="s">
        <v>624</v>
      </c>
      <c r="B642" t="s">
        <v>659</v>
      </c>
      <c r="D642" s="61" t="s">
        <v>855</v>
      </c>
    </row>
    <row r="643" spans="1:4" x14ac:dyDescent="0.2">
      <c r="A643" t="s">
        <v>624</v>
      </c>
      <c r="B643" t="s">
        <v>660</v>
      </c>
      <c r="D643" s="61" t="s">
        <v>856</v>
      </c>
    </row>
    <row r="644" spans="1:4" x14ac:dyDescent="0.2">
      <c r="A644" t="s">
        <v>624</v>
      </c>
      <c r="B644" t="s">
        <v>661</v>
      </c>
      <c r="D644" s="61" t="s">
        <v>857</v>
      </c>
    </row>
    <row r="645" spans="1:4" x14ac:dyDescent="0.2">
      <c r="A645" t="s">
        <v>624</v>
      </c>
      <c r="B645" t="s">
        <v>662</v>
      </c>
      <c r="D645" s="61" t="s">
        <v>858</v>
      </c>
    </row>
    <row r="646" spans="1:4" x14ac:dyDescent="0.2">
      <c r="A646" t="s">
        <v>624</v>
      </c>
      <c r="B646" t="s">
        <v>663</v>
      </c>
      <c r="D646" s="61" t="s">
        <v>859</v>
      </c>
    </row>
    <row r="647" spans="1:4" x14ac:dyDescent="0.2">
      <c r="A647" t="s">
        <v>624</v>
      </c>
      <c r="B647" t="s">
        <v>664</v>
      </c>
      <c r="D647" s="61" t="s">
        <v>860</v>
      </c>
    </row>
    <row r="648" spans="1:4" x14ac:dyDescent="0.2">
      <c r="A648" t="s">
        <v>624</v>
      </c>
      <c r="B648" t="s">
        <v>665</v>
      </c>
      <c r="D648" s="61" t="s">
        <v>861</v>
      </c>
    </row>
    <row r="649" spans="1:4" x14ac:dyDescent="0.2">
      <c r="A649" t="s">
        <v>624</v>
      </c>
      <c r="B649" t="s">
        <v>666</v>
      </c>
      <c r="D649" s="61" t="s">
        <v>862</v>
      </c>
    </row>
    <row r="650" spans="1:4" x14ac:dyDescent="0.2">
      <c r="A650" t="s">
        <v>624</v>
      </c>
      <c r="B650" t="s">
        <v>667</v>
      </c>
      <c r="D650" s="61" t="s">
        <v>863</v>
      </c>
    </row>
    <row r="651" spans="1:4" x14ac:dyDescent="0.2">
      <c r="A651" t="s">
        <v>624</v>
      </c>
      <c r="B651" t="s">
        <v>668</v>
      </c>
      <c r="D651" s="61" t="s">
        <v>864</v>
      </c>
    </row>
    <row r="652" spans="1:4" x14ac:dyDescent="0.2">
      <c r="A652" t="s">
        <v>624</v>
      </c>
      <c r="B652" t="s">
        <v>669</v>
      </c>
      <c r="D652" s="61" t="s">
        <v>865</v>
      </c>
    </row>
    <row r="653" spans="1:4" x14ac:dyDescent="0.2">
      <c r="A653" t="s">
        <v>624</v>
      </c>
      <c r="B653" t="s">
        <v>670</v>
      </c>
      <c r="D653" s="61" t="s">
        <v>866</v>
      </c>
    </row>
    <row r="654" spans="1:4" x14ac:dyDescent="0.2">
      <c r="A654" t="s">
        <v>624</v>
      </c>
      <c r="B654" t="s">
        <v>671</v>
      </c>
      <c r="D654" s="61" t="s">
        <v>867</v>
      </c>
    </row>
    <row r="655" spans="1:4" x14ac:dyDescent="0.2">
      <c r="A655" t="s">
        <v>624</v>
      </c>
      <c r="B655" t="s">
        <v>672</v>
      </c>
      <c r="D655" s="61" t="s">
        <v>868</v>
      </c>
    </row>
    <row r="656" spans="1:4" x14ac:dyDescent="0.2">
      <c r="A656" t="s">
        <v>624</v>
      </c>
      <c r="B656" t="s">
        <v>673</v>
      </c>
      <c r="D656" s="61" t="s">
        <v>869</v>
      </c>
    </row>
    <row r="657" spans="1:5" x14ac:dyDescent="0.2">
      <c r="A657" t="s">
        <v>624</v>
      </c>
      <c r="B657" t="s">
        <v>674</v>
      </c>
      <c r="D657" s="61" t="s">
        <v>870</v>
      </c>
    </row>
    <row r="658" spans="1:5" x14ac:dyDescent="0.2">
      <c r="A658" t="s">
        <v>624</v>
      </c>
      <c r="B658" t="s">
        <v>675</v>
      </c>
      <c r="D658" s="61" t="s">
        <v>871</v>
      </c>
    </row>
    <row r="659" spans="1:5" x14ac:dyDescent="0.2">
      <c r="A659" t="s">
        <v>624</v>
      </c>
      <c r="B659" t="s">
        <v>676</v>
      </c>
      <c r="D659" s="61" t="s">
        <v>872</v>
      </c>
    </row>
    <row r="660" spans="1:5" x14ac:dyDescent="0.2">
      <c r="A660" t="s">
        <v>624</v>
      </c>
      <c r="B660" t="s">
        <v>677</v>
      </c>
      <c r="D660" s="61" t="s">
        <v>873</v>
      </c>
    </row>
    <row r="661" spans="1:5" x14ac:dyDescent="0.2">
      <c r="A661" t="s">
        <v>624</v>
      </c>
      <c r="B661" t="s">
        <v>678</v>
      </c>
      <c r="D661" s="61" t="s">
        <v>874</v>
      </c>
    </row>
    <row r="662" spans="1:5" x14ac:dyDescent="0.2">
      <c r="A662" t="s">
        <v>624</v>
      </c>
      <c r="B662" t="s">
        <v>679</v>
      </c>
      <c r="D662" s="61" t="s">
        <v>875</v>
      </c>
    </row>
    <row r="663" spans="1:5" x14ac:dyDescent="0.2">
      <c r="A663" t="s">
        <v>624</v>
      </c>
      <c r="B663" t="s">
        <v>680</v>
      </c>
      <c r="D663" s="61" t="s">
        <v>876</v>
      </c>
      <c r="E663" s="63" t="s">
        <v>627</v>
      </c>
    </row>
    <row r="664" spans="1:5" x14ac:dyDescent="0.2">
      <c r="A664" t="s">
        <v>624</v>
      </c>
      <c r="B664" t="s">
        <v>215</v>
      </c>
      <c r="D664" s="61" t="s">
        <v>877</v>
      </c>
      <c r="E664" s="63" t="s">
        <v>161</v>
      </c>
    </row>
    <row r="665" spans="1:5" x14ac:dyDescent="0.2">
      <c r="A665" t="s">
        <v>624</v>
      </c>
      <c r="B665" t="s">
        <v>216</v>
      </c>
      <c r="D665" s="61" t="s">
        <v>878</v>
      </c>
      <c r="E665" s="63" t="s">
        <v>599</v>
      </c>
    </row>
    <row r="666" spans="1:5" x14ac:dyDescent="0.2">
      <c r="A666" t="s">
        <v>624</v>
      </c>
      <c r="B666" t="s">
        <v>217</v>
      </c>
      <c r="D666" s="61" t="s">
        <v>879</v>
      </c>
      <c r="E666" s="63" t="s">
        <v>292</v>
      </c>
    </row>
    <row r="667" spans="1:5" x14ac:dyDescent="0.2">
      <c r="A667" t="s">
        <v>624</v>
      </c>
      <c r="B667" t="s">
        <v>218</v>
      </c>
      <c r="D667" s="61" t="s">
        <v>880</v>
      </c>
      <c r="E667" s="63" t="s">
        <v>629</v>
      </c>
    </row>
    <row r="668" spans="1:5" x14ac:dyDescent="0.2">
      <c r="A668" t="s">
        <v>624</v>
      </c>
      <c r="B668" t="s">
        <v>239</v>
      </c>
      <c r="D668" s="61" t="s">
        <v>881</v>
      </c>
      <c r="E668" s="63" t="s">
        <v>800</v>
      </c>
    </row>
    <row r="669" spans="1:5" x14ac:dyDescent="0.2">
      <c r="A669" t="s">
        <v>624</v>
      </c>
      <c r="B669" t="s">
        <v>681</v>
      </c>
      <c r="D669" s="61" t="s">
        <v>882</v>
      </c>
    </row>
    <row r="670" spans="1:5" x14ac:dyDescent="0.2">
      <c r="A670" t="s">
        <v>624</v>
      </c>
      <c r="B670" t="s">
        <v>219</v>
      </c>
      <c r="D670" s="61" t="s">
        <v>883</v>
      </c>
      <c r="E670" s="63" t="s">
        <v>314</v>
      </c>
    </row>
    <row r="671" spans="1:5" x14ac:dyDescent="0.2">
      <c r="A671" t="s">
        <v>624</v>
      </c>
      <c r="B671" t="s">
        <v>220</v>
      </c>
      <c r="D671" s="61" t="s">
        <v>884</v>
      </c>
      <c r="E671" s="63" t="s">
        <v>316</v>
      </c>
    </row>
    <row r="672" spans="1:5" x14ac:dyDescent="0.2">
      <c r="A672" t="s">
        <v>624</v>
      </c>
      <c r="B672" t="s">
        <v>221</v>
      </c>
      <c r="D672" s="61" t="s">
        <v>885</v>
      </c>
      <c r="E672" s="63" t="s">
        <v>480</v>
      </c>
    </row>
    <row r="673" spans="1:5" x14ac:dyDescent="0.2">
      <c r="A673" t="s">
        <v>624</v>
      </c>
      <c r="B673" t="s">
        <v>222</v>
      </c>
      <c r="D673" s="61" t="s">
        <v>886</v>
      </c>
      <c r="E673" s="63" t="s">
        <v>260</v>
      </c>
    </row>
    <row r="674" spans="1:5" x14ac:dyDescent="0.2">
      <c r="A674" t="s">
        <v>624</v>
      </c>
      <c r="B674" t="s">
        <v>223</v>
      </c>
      <c r="D674" s="61" t="s">
        <v>887</v>
      </c>
      <c r="E674" s="63" t="s">
        <v>476</v>
      </c>
    </row>
    <row r="675" spans="1:5" x14ac:dyDescent="0.2">
      <c r="A675" t="s">
        <v>624</v>
      </c>
      <c r="B675" t="s">
        <v>224</v>
      </c>
      <c r="D675" s="61" t="s">
        <v>888</v>
      </c>
      <c r="E675" s="63" t="s">
        <v>310</v>
      </c>
    </row>
    <row r="676" spans="1:5" x14ac:dyDescent="0.2">
      <c r="A676" t="s">
        <v>624</v>
      </c>
      <c r="B676" t="s">
        <v>682</v>
      </c>
      <c r="D676" s="61" t="s">
        <v>889</v>
      </c>
      <c r="E676" s="63" t="s">
        <v>596</v>
      </c>
    </row>
    <row r="677" spans="1:5" x14ac:dyDescent="0.2">
      <c r="A677" t="s">
        <v>624</v>
      </c>
      <c r="B677" t="s">
        <v>225</v>
      </c>
      <c r="D677" s="61" t="s">
        <v>890</v>
      </c>
      <c r="E677" s="63" t="s">
        <v>601</v>
      </c>
    </row>
    <row r="678" spans="1:5" x14ac:dyDescent="0.2">
      <c r="A678" t="s">
        <v>624</v>
      </c>
      <c r="B678" t="s">
        <v>226</v>
      </c>
      <c r="D678" s="61" t="s">
        <v>891</v>
      </c>
      <c r="E678" s="63" t="s">
        <v>311</v>
      </c>
    </row>
    <row r="679" spans="1:5" x14ac:dyDescent="0.2">
      <c r="A679" t="s">
        <v>624</v>
      </c>
      <c r="B679" t="s">
        <v>227</v>
      </c>
      <c r="D679" s="61" t="s">
        <v>892</v>
      </c>
      <c r="E679" s="63" t="s">
        <v>618</v>
      </c>
    </row>
    <row r="680" spans="1:5" x14ac:dyDescent="0.2">
      <c r="A680" t="s">
        <v>624</v>
      </c>
      <c r="B680" t="s">
        <v>228</v>
      </c>
      <c r="D680" s="61" t="s">
        <v>893</v>
      </c>
      <c r="E680" s="63" t="s">
        <v>265</v>
      </c>
    </row>
    <row r="681" spans="1:5" x14ac:dyDescent="0.2">
      <c r="A681" t="s">
        <v>624</v>
      </c>
      <c r="B681" t="s">
        <v>229</v>
      </c>
      <c r="D681" s="61" t="s">
        <v>894</v>
      </c>
      <c r="E681" s="63" t="s">
        <v>594</v>
      </c>
    </row>
    <row r="682" spans="1:5" x14ac:dyDescent="0.2">
      <c r="A682" t="s">
        <v>624</v>
      </c>
      <c r="B682" t="s">
        <v>232</v>
      </c>
      <c r="D682" s="61" t="s">
        <v>895</v>
      </c>
      <c r="E682" s="63" t="s">
        <v>608</v>
      </c>
    </row>
    <row r="683" spans="1:5" x14ac:dyDescent="0.2">
      <c r="A683" t="s">
        <v>624</v>
      </c>
      <c r="B683" t="s">
        <v>683</v>
      </c>
      <c r="D683" s="61" t="s">
        <v>896</v>
      </c>
      <c r="E683" s="63" t="s">
        <v>474</v>
      </c>
    </row>
    <row r="684" spans="1:5" x14ac:dyDescent="0.2">
      <c r="A684" t="s">
        <v>624</v>
      </c>
      <c r="B684" t="s">
        <v>230</v>
      </c>
      <c r="D684" s="61" t="s">
        <v>897</v>
      </c>
      <c r="E684" s="63" t="s">
        <v>446</v>
      </c>
    </row>
    <row r="685" spans="1:5" x14ac:dyDescent="0.2">
      <c r="A685" t="s">
        <v>624</v>
      </c>
      <c r="B685" t="s">
        <v>249</v>
      </c>
      <c r="D685" s="61" t="s">
        <v>898</v>
      </c>
    </row>
    <row r="686" spans="1:5" x14ac:dyDescent="0.2">
      <c r="A686" t="s">
        <v>624</v>
      </c>
      <c r="B686" t="s">
        <v>684</v>
      </c>
      <c r="D686" s="61" t="s">
        <v>899</v>
      </c>
    </row>
    <row r="687" spans="1:5" x14ac:dyDescent="0.2">
      <c r="A687" t="s">
        <v>624</v>
      </c>
      <c r="B687" t="s">
        <v>231</v>
      </c>
      <c r="D687" s="61" t="s">
        <v>900</v>
      </c>
      <c r="E687" s="63" t="s">
        <v>103</v>
      </c>
    </row>
    <row r="688" spans="1:5" x14ac:dyDescent="0.2">
      <c r="A688" t="s">
        <v>624</v>
      </c>
      <c r="B688" t="s">
        <v>233</v>
      </c>
      <c r="D688" s="61" t="s">
        <v>901</v>
      </c>
      <c r="E688" s="63" t="s">
        <v>94</v>
      </c>
    </row>
    <row r="689" spans="1:5" x14ac:dyDescent="0.2">
      <c r="A689" t="s">
        <v>624</v>
      </c>
      <c r="B689" t="s">
        <v>234</v>
      </c>
      <c r="D689" s="61" t="s">
        <v>902</v>
      </c>
      <c r="E689" s="63" t="s">
        <v>89</v>
      </c>
    </row>
    <row r="690" spans="1:5" x14ac:dyDescent="0.2">
      <c r="A690" t="s">
        <v>624</v>
      </c>
      <c r="B690" t="s">
        <v>685</v>
      </c>
      <c r="D690" s="61" t="s">
        <v>903</v>
      </c>
    </row>
    <row r="691" spans="1:5" x14ac:dyDescent="0.2">
      <c r="A691" t="s">
        <v>624</v>
      </c>
      <c r="B691" t="s">
        <v>686</v>
      </c>
      <c r="D691" s="61" t="s">
        <v>904</v>
      </c>
    </row>
    <row r="692" spans="1:5" x14ac:dyDescent="0.2">
      <c r="A692" t="s">
        <v>624</v>
      </c>
      <c r="B692" t="s">
        <v>687</v>
      </c>
      <c r="D692" s="61" t="s">
        <v>905</v>
      </c>
      <c r="E692" s="63" t="s">
        <v>909</v>
      </c>
    </row>
    <row r="693" spans="1:5" x14ac:dyDescent="0.2">
      <c r="A693" t="s">
        <v>624</v>
      </c>
      <c r="B693" t="s">
        <v>688</v>
      </c>
      <c r="D693" s="61" t="s">
        <v>906</v>
      </c>
      <c r="E693" s="65">
        <v>0.93046296296296294</v>
      </c>
    </row>
    <row r="694" spans="1:5" x14ac:dyDescent="0.2">
      <c r="A694" t="s">
        <v>625</v>
      </c>
      <c r="B694" t="s">
        <v>213</v>
      </c>
      <c r="D694" s="61" t="s">
        <v>808</v>
      </c>
      <c r="E694" s="63" t="s">
        <v>253</v>
      </c>
    </row>
    <row r="695" spans="1:5" x14ac:dyDescent="0.2">
      <c r="A695" t="s">
        <v>625</v>
      </c>
      <c r="B695" t="s">
        <v>195</v>
      </c>
      <c r="D695" s="61" t="s">
        <v>809</v>
      </c>
      <c r="E695" s="63" t="s">
        <v>175</v>
      </c>
    </row>
    <row r="696" spans="1:5" x14ac:dyDescent="0.2">
      <c r="A696" t="s">
        <v>625</v>
      </c>
      <c r="B696" t="s">
        <v>196</v>
      </c>
      <c r="D696" s="61" t="s">
        <v>810</v>
      </c>
      <c r="E696" s="63" t="s">
        <v>292</v>
      </c>
    </row>
    <row r="697" spans="1:5" x14ac:dyDescent="0.2">
      <c r="A697" t="s">
        <v>625</v>
      </c>
      <c r="B697" t="s">
        <v>197</v>
      </c>
      <c r="D697" s="61" t="s">
        <v>811</v>
      </c>
      <c r="E697" s="63" t="s">
        <v>630</v>
      </c>
    </row>
    <row r="698" spans="1:5" x14ac:dyDescent="0.2">
      <c r="A698" t="s">
        <v>625</v>
      </c>
      <c r="B698" t="s">
        <v>198</v>
      </c>
      <c r="D698" s="61" t="s">
        <v>812</v>
      </c>
      <c r="E698" s="63" t="s">
        <v>491</v>
      </c>
    </row>
    <row r="699" spans="1:5" x14ac:dyDescent="0.2">
      <c r="A699" t="s">
        <v>625</v>
      </c>
      <c r="B699" t="s">
        <v>238</v>
      </c>
      <c r="D699" s="61" t="s">
        <v>813</v>
      </c>
    </row>
    <row r="700" spans="1:5" x14ac:dyDescent="0.2">
      <c r="A700" t="s">
        <v>625</v>
      </c>
      <c r="B700" t="s">
        <v>636</v>
      </c>
      <c r="D700" s="61" t="s">
        <v>814</v>
      </c>
    </row>
    <row r="701" spans="1:5" x14ac:dyDescent="0.2">
      <c r="A701" t="s">
        <v>625</v>
      </c>
      <c r="B701" t="s">
        <v>199</v>
      </c>
      <c r="D701" s="61" t="s">
        <v>815</v>
      </c>
      <c r="E701" s="63" t="s">
        <v>296</v>
      </c>
    </row>
    <row r="702" spans="1:5" x14ac:dyDescent="0.2">
      <c r="A702" t="s">
        <v>625</v>
      </c>
      <c r="B702" t="s">
        <v>200</v>
      </c>
      <c r="D702" s="61" t="s">
        <v>816</v>
      </c>
      <c r="E702" s="63" t="s">
        <v>190</v>
      </c>
    </row>
    <row r="703" spans="1:5" x14ac:dyDescent="0.2">
      <c r="A703" t="s">
        <v>625</v>
      </c>
      <c r="B703" t="s">
        <v>201</v>
      </c>
      <c r="D703" s="61" t="s">
        <v>817</v>
      </c>
      <c r="E703" s="63" t="s">
        <v>319</v>
      </c>
    </row>
    <row r="704" spans="1:5" x14ac:dyDescent="0.2">
      <c r="A704" t="s">
        <v>625</v>
      </c>
      <c r="B704" t="s">
        <v>202</v>
      </c>
      <c r="D704" s="61" t="s">
        <v>818</v>
      </c>
      <c r="E704" s="63" t="s">
        <v>183</v>
      </c>
    </row>
    <row r="705" spans="1:5" x14ac:dyDescent="0.2">
      <c r="A705" t="s">
        <v>625</v>
      </c>
      <c r="B705" t="s">
        <v>203</v>
      </c>
      <c r="D705" s="61" t="s">
        <v>819</v>
      </c>
      <c r="E705" s="63" t="s">
        <v>631</v>
      </c>
    </row>
    <row r="706" spans="1:5" x14ac:dyDescent="0.2">
      <c r="A706" t="s">
        <v>625</v>
      </c>
      <c r="B706" t="s">
        <v>204</v>
      </c>
      <c r="D706" s="61" t="s">
        <v>820</v>
      </c>
      <c r="E706" s="63" t="s">
        <v>632</v>
      </c>
    </row>
    <row r="707" spans="1:5" x14ac:dyDescent="0.2">
      <c r="A707" t="s">
        <v>625</v>
      </c>
      <c r="B707" t="s">
        <v>637</v>
      </c>
      <c r="D707" s="61" t="s">
        <v>821</v>
      </c>
    </row>
    <row r="708" spans="1:5" x14ac:dyDescent="0.2">
      <c r="A708" t="s">
        <v>625</v>
      </c>
      <c r="B708" t="s">
        <v>205</v>
      </c>
      <c r="D708" s="61" t="s">
        <v>822</v>
      </c>
      <c r="E708" s="63" t="s">
        <v>173</v>
      </c>
    </row>
    <row r="709" spans="1:5" x14ac:dyDescent="0.2">
      <c r="A709" t="s">
        <v>625</v>
      </c>
      <c r="B709" t="s">
        <v>206</v>
      </c>
      <c r="D709" s="61" t="s">
        <v>823</v>
      </c>
      <c r="E709" s="63" t="s">
        <v>488</v>
      </c>
    </row>
    <row r="710" spans="1:5" x14ac:dyDescent="0.2">
      <c r="A710" t="s">
        <v>625</v>
      </c>
      <c r="B710" t="s">
        <v>207</v>
      </c>
      <c r="D710" s="61" t="s">
        <v>824</v>
      </c>
      <c r="E710" s="63" t="s">
        <v>473</v>
      </c>
    </row>
    <row r="711" spans="1:5" x14ac:dyDescent="0.2">
      <c r="A711" t="s">
        <v>625</v>
      </c>
      <c r="B711" t="s">
        <v>208</v>
      </c>
      <c r="D711" s="61" t="s">
        <v>825</v>
      </c>
      <c r="E711" s="63" t="s">
        <v>164</v>
      </c>
    </row>
    <row r="712" spans="1:5" x14ac:dyDescent="0.2">
      <c r="A712" t="s">
        <v>625</v>
      </c>
      <c r="B712" t="s">
        <v>209</v>
      </c>
      <c r="D712" s="61" t="s">
        <v>826</v>
      </c>
      <c r="E712" s="63" t="s">
        <v>255</v>
      </c>
    </row>
    <row r="713" spans="1:5" x14ac:dyDescent="0.2">
      <c r="A713" t="s">
        <v>625</v>
      </c>
      <c r="B713" t="s">
        <v>210</v>
      </c>
      <c r="D713" s="61" t="s">
        <v>827</v>
      </c>
      <c r="E713" s="63" t="s">
        <v>259</v>
      </c>
    </row>
    <row r="714" spans="1:5" x14ac:dyDescent="0.2">
      <c r="A714" t="s">
        <v>625</v>
      </c>
      <c r="B714" t="s">
        <v>638</v>
      </c>
      <c r="D714" s="61" t="s">
        <v>828</v>
      </c>
    </row>
    <row r="715" spans="1:5" x14ac:dyDescent="0.2">
      <c r="A715" t="s">
        <v>625</v>
      </c>
      <c r="B715" t="s">
        <v>211</v>
      </c>
      <c r="D715" s="61" t="s">
        <v>829</v>
      </c>
      <c r="E715" s="63" t="s">
        <v>245</v>
      </c>
    </row>
    <row r="716" spans="1:5" x14ac:dyDescent="0.2">
      <c r="A716" t="s">
        <v>625</v>
      </c>
      <c r="B716" t="s">
        <v>248</v>
      </c>
      <c r="D716" s="61" t="s">
        <v>830</v>
      </c>
    </row>
    <row r="717" spans="1:5" x14ac:dyDescent="0.2">
      <c r="A717" t="s">
        <v>625</v>
      </c>
      <c r="B717" t="s">
        <v>639</v>
      </c>
      <c r="D717" s="61" t="s">
        <v>831</v>
      </c>
    </row>
    <row r="718" spans="1:5" x14ac:dyDescent="0.2">
      <c r="A718" t="s">
        <v>625</v>
      </c>
      <c r="B718" t="s">
        <v>212</v>
      </c>
      <c r="D718" s="61" t="s">
        <v>832</v>
      </c>
      <c r="E718" s="63" t="s">
        <v>98</v>
      </c>
    </row>
    <row r="719" spans="1:5" x14ac:dyDescent="0.2">
      <c r="A719" t="s">
        <v>625</v>
      </c>
      <c r="B719" t="s">
        <v>235</v>
      </c>
      <c r="D719" s="61" t="s">
        <v>833</v>
      </c>
    </row>
    <row r="720" spans="1:5" x14ac:dyDescent="0.2">
      <c r="A720" t="s">
        <v>625</v>
      </c>
      <c r="B720" t="s">
        <v>236</v>
      </c>
      <c r="D720" s="61" t="s">
        <v>834</v>
      </c>
    </row>
    <row r="721" spans="1:5" x14ac:dyDescent="0.2">
      <c r="A721" t="s">
        <v>625</v>
      </c>
      <c r="B721" t="s">
        <v>242</v>
      </c>
      <c r="D721" s="61" t="s">
        <v>835</v>
      </c>
    </row>
    <row r="722" spans="1:5" x14ac:dyDescent="0.2">
      <c r="A722" t="s">
        <v>625</v>
      </c>
      <c r="B722" t="s">
        <v>640</v>
      </c>
      <c r="D722" s="61" t="s">
        <v>836</v>
      </c>
    </row>
    <row r="723" spans="1:5" x14ac:dyDescent="0.2">
      <c r="A723" t="s">
        <v>625</v>
      </c>
      <c r="B723" t="s">
        <v>641</v>
      </c>
      <c r="D723" s="61" t="s">
        <v>837</v>
      </c>
      <c r="E723" s="63" t="s">
        <v>910</v>
      </c>
    </row>
    <row r="724" spans="1:5" x14ac:dyDescent="0.2">
      <c r="A724" t="s">
        <v>625</v>
      </c>
      <c r="B724" t="s">
        <v>642</v>
      </c>
      <c r="D724" s="61" t="s">
        <v>838</v>
      </c>
      <c r="E724" s="63" t="s">
        <v>292</v>
      </c>
    </row>
    <row r="725" spans="1:5" x14ac:dyDescent="0.2">
      <c r="A725" t="s">
        <v>625</v>
      </c>
      <c r="B725" t="s">
        <v>643</v>
      </c>
      <c r="D725" s="61" t="s">
        <v>839</v>
      </c>
      <c r="E725" s="63" t="s">
        <v>469</v>
      </c>
    </row>
    <row r="726" spans="1:5" x14ac:dyDescent="0.2">
      <c r="A726" t="s">
        <v>625</v>
      </c>
      <c r="B726" t="s">
        <v>644</v>
      </c>
      <c r="D726" s="61" t="s">
        <v>840</v>
      </c>
      <c r="E726" s="63" t="s">
        <v>800</v>
      </c>
    </row>
    <row r="727" spans="1:5" x14ac:dyDescent="0.2">
      <c r="A727" t="s">
        <v>625</v>
      </c>
      <c r="B727" t="s">
        <v>645</v>
      </c>
      <c r="D727" s="61" t="s">
        <v>841</v>
      </c>
    </row>
    <row r="728" spans="1:5" x14ac:dyDescent="0.2">
      <c r="A728" t="s">
        <v>625</v>
      </c>
      <c r="B728" t="s">
        <v>646</v>
      </c>
      <c r="D728" s="61" t="s">
        <v>842</v>
      </c>
    </row>
    <row r="729" spans="1:5" x14ac:dyDescent="0.2">
      <c r="A729" t="s">
        <v>625</v>
      </c>
      <c r="B729" t="s">
        <v>647</v>
      </c>
      <c r="D729" s="61" t="s">
        <v>843</v>
      </c>
    </row>
    <row r="730" spans="1:5" x14ac:dyDescent="0.2">
      <c r="A730" t="s">
        <v>625</v>
      </c>
      <c r="B730" t="s">
        <v>648</v>
      </c>
      <c r="D730" s="61" t="s">
        <v>844</v>
      </c>
    </row>
    <row r="731" spans="1:5" x14ac:dyDescent="0.2">
      <c r="A731" t="s">
        <v>625</v>
      </c>
      <c r="B731" t="s">
        <v>649</v>
      </c>
      <c r="D731" s="61" t="s">
        <v>845</v>
      </c>
      <c r="E731" s="63" t="s">
        <v>632</v>
      </c>
    </row>
    <row r="732" spans="1:5" x14ac:dyDescent="0.2">
      <c r="A732" t="s">
        <v>625</v>
      </c>
      <c r="B732" t="s">
        <v>650</v>
      </c>
      <c r="D732" s="61" t="s">
        <v>846</v>
      </c>
      <c r="E732" s="63" t="s">
        <v>469</v>
      </c>
    </row>
    <row r="733" spans="1:5" x14ac:dyDescent="0.2">
      <c r="A733" t="s">
        <v>625</v>
      </c>
      <c r="B733" t="s">
        <v>651</v>
      </c>
      <c r="D733" s="61" t="s">
        <v>847</v>
      </c>
    </row>
    <row r="734" spans="1:5" x14ac:dyDescent="0.2">
      <c r="A734" t="s">
        <v>625</v>
      </c>
      <c r="B734" t="s">
        <v>652</v>
      </c>
      <c r="D734" s="61" t="s">
        <v>848</v>
      </c>
    </row>
    <row r="735" spans="1:5" x14ac:dyDescent="0.2">
      <c r="A735" t="s">
        <v>625</v>
      </c>
      <c r="B735" t="s">
        <v>653</v>
      </c>
      <c r="D735" s="61" t="s">
        <v>849</v>
      </c>
    </row>
    <row r="736" spans="1:5" x14ac:dyDescent="0.2">
      <c r="A736" t="s">
        <v>625</v>
      </c>
      <c r="B736" t="s">
        <v>654</v>
      </c>
      <c r="D736" s="61" t="s">
        <v>850</v>
      </c>
    </row>
    <row r="737" spans="1:4" x14ac:dyDescent="0.2">
      <c r="A737" t="s">
        <v>625</v>
      </c>
      <c r="B737" t="s">
        <v>655</v>
      </c>
      <c r="D737" s="61" t="s">
        <v>851</v>
      </c>
    </row>
    <row r="738" spans="1:4" x14ac:dyDescent="0.2">
      <c r="A738" t="s">
        <v>625</v>
      </c>
      <c r="B738" t="s">
        <v>656</v>
      </c>
      <c r="D738" s="61" t="s">
        <v>852</v>
      </c>
    </row>
    <row r="739" spans="1:4" x14ac:dyDescent="0.2">
      <c r="A739" t="s">
        <v>625</v>
      </c>
      <c r="B739" t="s">
        <v>657</v>
      </c>
      <c r="D739" s="61" t="s">
        <v>853</v>
      </c>
    </row>
    <row r="740" spans="1:4" x14ac:dyDescent="0.2">
      <c r="A740" t="s">
        <v>625</v>
      </c>
      <c r="B740" t="s">
        <v>658</v>
      </c>
      <c r="D740" s="61" t="s">
        <v>854</v>
      </c>
    </row>
    <row r="741" spans="1:4" x14ac:dyDescent="0.2">
      <c r="A741" t="s">
        <v>625</v>
      </c>
      <c r="B741" t="s">
        <v>659</v>
      </c>
      <c r="D741" s="61" t="s">
        <v>855</v>
      </c>
    </row>
    <row r="742" spans="1:4" x14ac:dyDescent="0.2">
      <c r="A742" t="s">
        <v>625</v>
      </c>
      <c r="B742" t="s">
        <v>660</v>
      </c>
      <c r="D742" s="61" t="s">
        <v>856</v>
      </c>
    </row>
    <row r="743" spans="1:4" x14ac:dyDescent="0.2">
      <c r="A743" t="s">
        <v>625</v>
      </c>
      <c r="B743" t="s">
        <v>661</v>
      </c>
      <c r="D743" s="61" t="s">
        <v>857</v>
      </c>
    </row>
    <row r="744" spans="1:4" x14ac:dyDescent="0.2">
      <c r="A744" t="s">
        <v>625</v>
      </c>
      <c r="B744" t="s">
        <v>662</v>
      </c>
      <c r="D744" s="61" t="s">
        <v>858</v>
      </c>
    </row>
    <row r="745" spans="1:4" x14ac:dyDescent="0.2">
      <c r="A745" t="s">
        <v>625</v>
      </c>
      <c r="B745" t="s">
        <v>663</v>
      </c>
      <c r="D745" s="61" t="s">
        <v>859</v>
      </c>
    </row>
    <row r="746" spans="1:4" x14ac:dyDescent="0.2">
      <c r="A746" t="s">
        <v>625</v>
      </c>
      <c r="B746" t="s">
        <v>664</v>
      </c>
      <c r="D746" s="61" t="s">
        <v>860</v>
      </c>
    </row>
    <row r="747" spans="1:4" x14ac:dyDescent="0.2">
      <c r="A747" t="s">
        <v>625</v>
      </c>
      <c r="B747" t="s">
        <v>665</v>
      </c>
      <c r="D747" s="61" t="s">
        <v>861</v>
      </c>
    </row>
    <row r="748" spans="1:4" x14ac:dyDescent="0.2">
      <c r="A748" t="s">
        <v>625</v>
      </c>
      <c r="B748" t="s">
        <v>666</v>
      </c>
      <c r="D748" s="61" t="s">
        <v>862</v>
      </c>
    </row>
    <row r="749" spans="1:4" x14ac:dyDescent="0.2">
      <c r="A749" t="s">
        <v>625</v>
      </c>
      <c r="B749" t="s">
        <v>667</v>
      </c>
      <c r="D749" s="61" t="s">
        <v>863</v>
      </c>
    </row>
    <row r="750" spans="1:4" x14ac:dyDescent="0.2">
      <c r="A750" t="s">
        <v>625</v>
      </c>
      <c r="B750" t="s">
        <v>668</v>
      </c>
      <c r="D750" s="61" t="s">
        <v>864</v>
      </c>
    </row>
    <row r="751" spans="1:4" x14ac:dyDescent="0.2">
      <c r="A751" t="s">
        <v>625</v>
      </c>
      <c r="B751" t="s">
        <v>669</v>
      </c>
      <c r="D751" s="61" t="s">
        <v>865</v>
      </c>
    </row>
    <row r="752" spans="1:4" x14ac:dyDescent="0.2">
      <c r="A752" t="s">
        <v>625</v>
      </c>
      <c r="B752" t="s">
        <v>670</v>
      </c>
      <c r="D752" s="61" t="s">
        <v>866</v>
      </c>
    </row>
    <row r="753" spans="1:5" x14ac:dyDescent="0.2">
      <c r="A753" t="s">
        <v>625</v>
      </c>
      <c r="B753" t="s">
        <v>671</v>
      </c>
      <c r="D753" s="61" t="s">
        <v>867</v>
      </c>
    </row>
    <row r="754" spans="1:5" x14ac:dyDescent="0.2">
      <c r="A754" t="s">
        <v>625</v>
      </c>
      <c r="B754" t="s">
        <v>672</v>
      </c>
      <c r="D754" s="61" t="s">
        <v>868</v>
      </c>
    </row>
    <row r="755" spans="1:5" x14ac:dyDescent="0.2">
      <c r="A755" t="s">
        <v>625</v>
      </c>
      <c r="B755" t="s">
        <v>673</v>
      </c>
      <c r="D755" s="61" t="s">
        <v>869</v>
      </c>
    </row>
    <row r="756" spans="1:5" x14ac:dyDescent="0.2">
      <c r="A756" t="s">
        <v>625</v>
      </c>
      <c r="B756" t="s">
        <v>674</v>
      </c>
      <c r="D756" s="61" t="s">
        <v>870</v>
      </c>
    </row>
    <row r="757" spans="1:5" x14ac:dyDescent="0.2">
      <c r="A757" t="s">
        <v>625</v>
      </c>
      <c r="B757" t="s">
        <v>675</v>
      </c>
      <c r="D757" s="61" t="s">
        <v>871</v>
      </c>
    </row>
    <row r="758" spans="1:5" x14ac:dyDescent="0.2">
      <c r="A758" t="s">
        <v>625</v>
      </c>
      <c r="B758" t="s">
        <v>676</v>
      </c>
      <c r="D758" s="61" t="s">
        <v>872</v>
      </c>
    </row>
    <row r="759" spans="1:5" x14ac:dyDescent="0.2">
      <c r="A759" t="s">
        <v>625</v>
      </c>
      <c r="B759" t="s">
        <v>677</v>
      </c>
      <c r="D759" s="61" t="s">
        <v>873</v>
      </c>
    </row>
    <row r="760" spans="1:5" x14ac:dyDescent="0.2">
      <c r="A760" t="s">
        <v>625</v>
      </c>
      <c r="B760" t="s">
        <v>678</v>
      </c>
      <c r="D760" s="61" t="s">
        <v>874</v>
      </c>
    </row>
    <row r="761" spans="1:5" x14ac:dyDescent="0.2">
      <c r="A761" t="s">
        <v>625</v>
      </c>
      <c r="B761" t="s">
        <v>679</v>
      </c>
      <c r="D761" s="61" t="s">
        <v>875</v>
      </c>
    </row>
    <row r="762" spans="1:5" x14ac:dyDescent="0.2">
      <c r="A762" t="s">
        <v>625</v>
      </c>
      <c r="B762" t="s">
        <v>680</v>
      </c>
      <c r="D762" s="61" t="s">
        <v>876</v>
      </c>
      <c r="E762" s="63" t="s">
        <v>627</v>
      </c>
    </row>
    <row r="763" spans="1:5" x14ac:dyDescent="0.2">
      <c r="A763" t="s">
        <v>625</v>
      </c>
      <c r="B763" t="s">
        <v>215</v>
      </c>
      <c r="D763" s="61" t="s">
        <v>877</v>
      </c>
      <c r="E763" s="63" t="s">
        <v>175</v>
      </c>
    </row>
    <row r="764" spans="1:5" x14ac:dyDescent="0.2">
      <c r="A764" t="s">
        <v>625</v>
      </c>
      <c r="B764" t="s">
        <v>216</v>
      </c>
      <c r="D764" s="61" t="s">
        <v>878</v>
      </c>
      <c r="E764" s="63" t="s">
        <v>292</v>
      </c>
    </row>
    <row r="765" spans="1:5" x14ac:dyDescent="0.2">
      <c r="A765" t="s">
        <v>625</v>
      </c>
      <c r="B765" t="s">
        <v>217</v>
      </c>
      <c r="D765" s="61" t="s">
        <v>879</v>
      </c>
      <c r="E765" s="63" t="s">
        <v>630</v>
      </c>
    </row>
    <row r="766" spans="1:5" x14ac:dyDescent="0.2">
      <c r="A766" t="s">
        <v>625</v>
      </c>
      <c r="B766" t="s">
        <v>218</v>
      </c>
      <c r="D766" s="61" t="s">
        <v>880</v>
      </c>
      <c r="E766" s="63" t="s">
        <v>491</v>
      </c>
    </row>
    <row r="767" spans="1:5" x14ac:dyDescent="0.2">
      <c r="A767" t="s">
        <v>625</v>
      </c>
      <c r="B767" t="s">
        <v>239</v>
      </c>
      <c r="D767" s="61" t="s">
        <v>881</v>
      </c>
    </row>
    <row r="768" spans="1:5" x14ac:dyDescent="0.2">
      <c r="A768" t="s">
        <v>625</v>
      </c>
      <c r="B768" t="s">
        <v>681</v>
      </c>
      <c r="D768" s="61" t="s">
        <v>882</v>
      </c>
    </row>
    <row r="769" spans="1:5" x14ac:dyDescent="0.2">
      <c r="A769" t="s">
        <v>625</v>
      </c>
      <c r="B769" t="s">
        <v>219</v>
      </c>
      <c r="D769" s="61" t="s">
        <v>883</v>
      </c>
      <c r="E769" s="63" t="s">
        <v>296</v>
      </c>
    </row>
    <row r="770" spans="1:5" x14ac:dyDescent="0.2">
      <c r="A770" t="s">
        <v>625</v>
      </c>
      <c r="B770" t="s">
        <v>220</v>
      </c>
      <c r="D770" s="61" t="s">
        <v>884</v>
      </c>
      <c r="E770" s="63" t="s">
        <v>190</v>
      </c>
    </row>
    <row r="771" spans="1:5" x14ac:dyDescent="0.2">
      <c r="A771" t="s">
        <v>625</v>
      </c>
      <c r="B771" t="s">
        <v>221</v>
      </c>
      <c r="D771" s="61" t="s">
        <v>885</v>
      </c>
      <c r="E771" s="63" t="s">
        <v>319</v>
      </c>
    </row>
    <row r="772" spans="1:5" x14ac:dyDescent="0.2">
      <c r="A772" t="s">
        <v>625</v>
      </c>
      <c r="B772" t="s">
        <v>222</v>
      </c>
      <c r="D772" s="61" t="s">
        <v>886</v>
      </c>
      <c r="E772" s="63" t="s">
        <v>183</v>
      </c>
    </row>
    <row r="773" spans="1:5" x14ac:dyDescent="0.2">
      <c r="A773" t="s">
        <v>625</v>
      </c>
      <c r="B773" t="s">
        <v>223</v>
      </c>
      <c r="D773" s="61" t="s">
        <v>887</v>
      </c>
      <c r="E773" s="63" t="s">
        <v>631</v>
      </c>
    </row>
    <row r="774" spans="1:5" x14ac:dyDescent="0.2">
      <c r="A774" t="s">
        <v>625</v>
      </c>
      <c r="B774" t="s">
        <v>224</v>
      </c>
      <c r="D774" s="61" t="s">
        <v>888</v>
      </c>
      <c r="E774" s="63" t="s">
        <v>632</v>
      </c>
    </row>
    <row r="775" spans="1:5" x14ac:dyDescent="0.2">
      <c r="A775" t="s">
        <v>625</v>
      </c>
      <c r="B775" t="s">
        <v>682</v>
      </c>
      <c r="D775" s="61" t="s">
        <v>889</v>
      </c>
    </row>
    <row r="776" spans="1:5" x14ac:dyDescent="0.2">
      <c r="A776" t="s">
        <v>625</v>
      </c>
      <c r="B776" t="s">
        <v>225</v>
      </c>
      <c r="D776" s="61" t="s">
        <v>890</v>
      </c>
      <c r="E776" s="63" t="s">
        <v>173</v>
      </c>
    </row>
    <row r="777" spans="1:5" x14ac:dyDescent="0.2">
      <c r="A777" t="s">
        <v>625</v>
      </c>
      <c r="B777" t="s">
        <v>226</v>
      </c>
      <c r="D777" s="61" t="s">
        <v>891</v>
      </c>
      <c r="E777" s="63" t="s">
        <v>488</v>
      </c>
    </row>
    <row r="778" spans="1:5" x14ac:dyDescent="0.2">
      <c r="A778" t="s">
        <v>625</v>
      </c>
      <c r="B778" t="s">
        <v>227</v>
      </c>
      <c r="D778" s="61" t="s">
        <v>892</v>
      </c>
      <c r="E778" s="63" t="s">
        <v>473</v>
      </c>
    </row>
    <row r="779" spans="1:5" x14ac:dyDescent="0.2">
      <c r="A779" t="s">
        <v>625</v>
      </c>
      <c r="B779" t="s">
        <v>228</v>
      </c>
      <c r="D779" s="61" t="s">
        <v>893</v>
      </c>
      <c r="E779" s="63" t="s">
        <v>164</v>
      </c>
    </row>
    <row r="780" spans="1:5" x14ac:dyDescent="0.2">
      <c r="A780" t="s">
        <v>625</v>
      </c>
      <c r="B780" t="s">
        <v>229</v>
      </c>
      <c r="D780" s="61" t="s">
        <v>894</v>
      </c>
      <c r="E780" s="63" t="s">
        <v>255</v>
      </c>
    </row>
    <row r="781" spans="1:5" x14ac:dyDescent="0.2">
      <c r="A781" t="s">
        <v>625</v>
      </c>
      <c r="B781" t="s">
        <v>232</v>
      </c>
      <c r="D781" s="61" t="s">
        <v>895</v>
      </c>
      <c r="E781" s="63" t="s">
        <v>259</v>
      </c>
    </row>
    <row r="782" spans="1:5" x14ac:dyDescent="0.2">
      <c r="A782" t="s">
        <v>625</v>
      </c>
      <c r="B782" t="s">
        <v>683</v>
      </c>
      <c r="D782" s="61" t="s">
        <v>896</v>
      </c>
    </row>
    <row r="783" spans="1:5" x14ac:dyDescent="0.2">
      <c r="A783" t="s">
        <v>625</v>
      </c>
      <c r="B783" t="s">
        <v>230</v>
      </c>
      <c r="D783" s="61" t="s">
        <v>897</v>
      </c>
      <c r="E783" s="63" t="s">
        <v>245</v>
      </c>
    </row>
    <row r="784" spans="1:5" x14ac:dyDescent="0.2">
      <c r="A784" t="s">
        <v>625</v>
      </c>
      <c r="B784" t="s">
        <v>249</v>
      </c>
      <c r="D784" s="61" t="s">
        <v>898</v>
      </c>
    </row>
    <row r="785" spans="1:5" x14ac:dyDescent="0.2">
      <c r="A785" t="s">
        <v>625</v>
      </c>
      <c r="B785" t="s">
        <v>684</v>
      </c>
      <c r="D785" s="61" t="s">
        <v>899</v>
      </c>
    </row>
    <row r="786" spans="1:5" x14ac:dyDescent="0.2">
      <c r="A786" t="s">
        <v>625</v>
      </c>
      <c r="B786" t="s">
        <v>231</v>
      </c>
      <c r="D786" s="61" t="s">
        <v>900</v>
      </c>
      <c r="E786" s="63" t="s">
        <v>98</v>
      </c>
    </row>
    <row r="787" spans="1:5" x14ac:dyDescent="0.2">
      <c r="A787" t="s">
        <v>625</v>
      </c>
      <c r="B787" t="s">
        <v>233</v>
      </c>
      <c r="D787" s="61" t="s">
        <v>901</v>
      </c>
    </row>
    <row r="788" spans="1:5" x14ac:dyDescent="0.2">
      <c r="A788" t="s">
        <v>625</v>
      </c>
      <c r="B788" t="s">
        <v>234</v>
      </c>
      <c r="D788" s="61" t="s">
        <v>902</v>
      </c>
    </row>
    <row r="789" spans="1:5" x14ac:dyDescent="0.2">
      <c r="A789" t="s">
        <v>625</v>
      </c>
      <c r="B789" t="s">
        <v>685</v>
      </c>
      <c r="D789" s="61" t="s">
        <v>903</v>
      </c>
    </row>
    <row r="790" spans="1:5" x14ac:dyDescent="0.2">
      <c r="A790" t="s">
        <v>625</v>
      </c>
      <c r="B790" t="s">
        <v>686</v>
      </c>
      <c r="D790" s="61" t="s">
        <v>904</v>
      </c>
    </row>
    <row r="791" spans="1:5" x14ac:dyDescent="0.2">
      <c r="A791" t="s">
        <v>625</v>
      </c>
      <c r="B791" t="s">
        <v>687</v>
      </c>
      <c r="D791" s="61" t="s">
        <v>905</v>
      </c>
      <c r="E791" s="64">
        <v>45547</v>
      </c>
    </row>
    <row r="792" spans="1:5" x14ac:dyDescent="0.2">
      <c r="A792" t="s">
        <v>625</v>
      </c>
      <c r="B792" t="s">
        <v>688</v>
      </c>
      <c r="D792" s="61" t="s">
        <v>906</v>
      </c>
      <c r="E792" s="65">
        <v>0.69640046296296299</v>
      </c>
    </row>
    <row r="793" spans="1:5" x14ac:dyDescent="0.2">
      <c r="A793" t="s">
        <v>290</v>
      </c>
      <c r="B793" t="s">
        <v>213</v>
      </c>
      <c r="D793" s="61" t="s">
        <v>808</v>
      </c>
      <c r="E793" s="63" t="s">
        <v>433</v>
      </c>
    </row>
    <row r="794" spans="1:5" x14ac:dyDescent="0.2">
      <c r="A794" t="s">
        <v>290</v>
      </c>
      <c r="B794" t="s">
        <v>195</v>
      </c>
      <c r="D794" s="61" t="s">
        <v>809</v>
      </c>
      <c r="E794" s="63" t="s">
        <v>262</v>
      </c>
    </row>
    <row r="795" spans="1:5" x14ac:dyDescent="0.2">
      <c r="A795" t="s">
        <v>290</v>
      </c>
      <c r="B795" t="s">
        <v>196</v>
      </c>
      <c r="D795" s="61" t="s">
        <v>810</v>
      </c>
      <c r="E795" s="63" t="s">
        <v>492</v>
      </c>
    </row>
    <row r="796" spans="1:5" x14ac:dyDescent="0.2">
      <c r="A796" t="s">
        <v>290</v>
      </c>
      <c r="B796" t="s">
        <v>197</v>
      </c>
      <c r="D796" s="61" t="s">
        <v>811</v>
      </c>
      <c r="E796" s="63" t="s">
        <v>271</v>
      </c>
    </row>
    <row r="797" spans="1:5" x14ac:dyDescent="0.2">
      <c r="A797" t="s">
        <v>290</v>
      </c>
      <c r="B797" t="s">
        <v>198</v>
      </c>
      <c r="D797" s="61" t="s">
        <v>812</v>
      </c>
    </row>
    <row r="798" spans="1:5" x14ac:dyDescent="0.2">
      <c r="A798" t="s">
        <v>290</v>
      </c>
      <c r="B798" t="s">
        <v>238</v>
      </c>
      <c r="D798" s="61" t="s">
        <v>813</v>
      </c>
    </row>
    <row r="799" spans="1:5" x14ac:dyDescent="0.2">
      <c r="A799" t="s">
        <v>290</v>
      </c>
      <c r="B799" t="s">
        <v>636</v>
      </c>
      <c r="D799" s="61" t="s">
        <v>814</v>
      </c>
    </row>
    <row r="800" spans="1:5" x14ac:dyDescent="0.2">
      <c r="A800" t="s">
        <v>290</v>
      </c>
      <c r="B800" t="s">
        <v>199</v>
      </c>
      <c r="D800" s="61" t="s">
        <v>815</v>
      </c>
      <c r="E800" s="63" t="s">
        <v>297</v>
      </c>
    </row>
    <row r="801" spans="1:5" x14ac:dyDescent="0.2">
      <c r="A801" t="s">
        <v>290</v>
      </c>
      <c r="B801" t="s">
        <v>200</v>
      </c>
      <c r="D801" s="61" t="s">
        <v>816</v>
      </c>
      <c r="E801" s="63" t="s">
        <v>318</v>
      </c>
    </row>
    <row r="802" spans="1:5" x14ac:dyDescent="0.2">
      <c r="A802" t="s">
        <v>290</v>
      </c>
      <c r="B802" t="s">
        <v>201</v>
      </c>
      <c r="D802" s="61" t="s">
        <v>817</v>
      </c>
      <c r="E802" s="63" t="s">
        <v>450</v>
      </c>
    </row>
    <row r="803" spans="1:5" x14ac:dyDescent="0.2">
      <c r="A803" t="s">
        <v>290</v>
      </c>
      <c r="B803" t="s">
        <v>202</v>
      </c>
      <c r="D803" s="61" t="s">
        <v>818</v>
      </c>
      <c r="E803" s="63" t="s">
        <v>596</v>
      </c>
    </row>
    <row r="804" spans="1:5" x14ac:dyDescent="0.2">
      <c r="A804" t="s">
        <v>290</v>
      </c>
      <c r="B804" t="s">
        <v>203</v>
      </c>
      <c r="D804" s="61" t="s">
        <v>819</v>
      </c>
      <c r="E804" s="63" t="s">
        <v>479</v>
      </c>
    </row>
    <row r="805" spans="1:5" x14ac:dyDescent="0.2">
      <c r="A805" t="s">
        <v>290</v>
      </c>
      <c r="B805" t="s">
        <v>204</v>
      </c>
      <c r="D805" s="61" t="s">
        <v>820</v>
      </c>
      <c r="E805" s="63" t="s">
        <v>252</v>
      </c>
    </row>
    <row r="806" spans="1:5" x14ac:dyDescent="0.2">
      <c r="A806" t="s">
        <v>290</v>
      </c>
      <c r="B806" t="s">
        <v>637</v>
      </c>
      <c r="D806" s="61" t="s">
        <v>821</v>
      </c>
    </row>
    <row r="807" spans="1:5" x14ac:dyDescent="0.2">
      <c r="A807" t="s">
        <v>290</v>
      </c>
      <c r="B807" t="s">
        <v>205</v>
      </c>
      <c r="D807" s="61" t="s">
        <v>822</v>
      </c>
      <c r="E807" s="63" t="s">
        <v>158</v>
      </c>
    </row>
    <row r="808" spans="1:5" x14ac:dyDescent="0.2">
      <c r="A808" t="s">
        <v>290</v>
      </c>
      <c r="B808" t="s">
        <v>206</v>
      </c>
      <c r="D808" s="61" t="s">
        <v>823</v>
      </c>
      <c r="E808" s="63" t="s">
        <v>171</v>
      </c>
    </row>
    <row r="809" spans="1:5" x14ac:dyDescent="0.2">
      <c r="A809" t="s">
        <v>290</v>
      </c>
      <c r="B809" t="s">
        <v>207</v>
      </c>
      <c r="D809" s="61" t="s">
        <v>824</v>
      </c>
      <c r="E809" s="63" t="s">
        <v>467</v>
      </c>
    </row>
    <row r="810" spans="1:5" x14ac:dyDescent="0.2">
      <c r="A810" t="s">
        <v>290</v>
      </c>
      <c r="B810" t="s">
        <v>208</v>
      </c>
      <c r="D810" s="61" t="s">
        <v>825</v>
      </c>
      <c r="E810" s="63" t="s">
        <v>274</v>
      </c>
    </row>
    <row r="811" spans="1:5" x14ac:dyDescent="0.2">
      <c r="A811" t="s">
        <v>290</v>
      </c>
      <c r="B811" t="s">
        <v>209</v>
      </c>
      <c r="D811" s="61" t="s">
        <v>826</v>
      </c>
      <c r="E811" s="63" t="s">
        <v>280</v>
      </c>
    </row>
    <row r="812" spans="1:5" x14ac:dyDescent="0.2">
      <c r="A812" t="s">
        <v>290</v>
      </c>
      <c r="B812" t="s">
        <v>210</v>
      </c>
      <c r="D812" s="61" t="s">
        <v>827</v>
      </c>
      <c r="E812" s="63" t="s">
        <v>801</v>
      </c>
    </row>
    <row r="813" spans="1:5" x14ac:dyDescent="0.2">
      <c r="A813" t="s">
        <v>290</v>
      </c>
      <c r="B813" t="s">
        <v>638</v>
      </c>
      <c r="D813" s="61" t="s">
        <v>828</v>
      </c>
      <c r="E813" s="63" t="s">
        <v>465</v>
      </c>
    </row>
    <row r="814" spans="1:5" x14ac:dyDescent="0.2">
      <c r="A814" t="s">
        <v>290</v>
      </c>
      <c r="B814" t="s">
        <v>211</v>
      </c>
      <c r="D814" s="61" t="s">
        <v>829</v>
      </c>
      <c r="E814" s="63" t="s">
        <v>270</v>
      </c>
    </row>
    <row r="815" spans="1:5" x14ac:dyDescent="0.2">
      <c r="A815" t="s">
        <v>290</v>
      </c>
      <c r="B815" t="s">
        <v>248</v>
      </c>
      <c r="D815" s="61" t="s">
        <v>830</v>
      </c>
      <c r="E815" s="63" t="s">
        <v>269</v>
      </c>
    </row>
    <row r="816" spans="1:5" x14ac:dyDescent="0.2">
      <c r="A816" t="s">
        <v>290</v>
      </c>
      <c r="B816" t="s">
        <v>639</v>
      </c>
      <c r="D816" s="61" t="s">
        <v>831</v>
      </c>
    </row>
    <row r="817" spans="1:5" x14ac:dyDescent="0.2">
      <c r="A817" t="s">
        <v>290</v>
      </c>
      <c r="B817" t="s">
        <v>212</v>
      </c>
      <c r="D817" s="61" t="s">
        <v>832</v>
      </c>
      <c r="E817" s="63" t="s">
        <v>105</v>
      </c>
    </row>
    <row r="818" spans="1:5" x14ac:dyDescent="0.2">
      <c r="A818" t="s">
        <v>290</v>
      </c>
      <c r="B818" t="s">
        <v>235</v>
      </c>
      <c r="D818" s="61" t="s">
        <v>833</v>
      </c>
      <c r="E818" s="63" t="s">
        <v>90</v>
      </c>
    </row>
    <row r="819" spans="1:5" x14ac:dyDescent="0.2">
      <c r="A819" t="s">
        <v>290</v>
      </c>
      <c r="B819" t="s">
        <v>236</v>
      </c>
      <c r="D819" s="61" t="s">
        <v>834</v>
      </c>
    </row>
    <row r="820" spans="1:5" x14ac:dyDescent="0.2">
      <c r="A820" t="s">
        <v>290</v>
      </c>
      <c r="B820" t="s">
        <v>242</v>
      </c>
      <c r="D820" s="61" t="s">
        <v>835</v>
      </c>
    </row>
    <row r="821" spans="1:5" x14ac:dyDescent="0.2">
      <c r="A821" t="s">
        <v>290</v>
      </c>
      <c r="B821" t="s">
        <v>640</v>
      </c>
      <c r="D821" s="61" t="s">
        <v>836</v>
      </c>
    </row>
    <row r="822" spans="1:5" x14ac:dyDescent="0.2">
      <c r="A822" t="s">
        <v>290</v>
      </c>
      <c r="B822" t="s">
        <v>641</v>
      </c>
      <c r="D822" s="61" t="s">
        <v>837</v>
      </c>
      <c r="E822" s="63" t="s">
        <v>633</v>
      </c>
    </row>
    <row r="823" spans="1:5" x14ac:dyDescent="0.2">
      <c r="A823" t="s">
        <v>290</v>
      </c>
      <c r="B823" t="s">
        <v>642</v>
      </c>
      <c r="D823" s="61" t="s">
        <v>838</v>
      </c>
      <c r="E823" s="63" t="s">
        <v>596</v>
      </c>
    </row>
    <row r="824" spans="1:5" x14ac:dyDescent="0.2">
      <c r="A824" t="s">
        <v>290</v>
      </c>
      <c r="B824" t="s">
        <v>643</v>
      </c>
      <c r="D824" s="61" t="s">
        <v>839</v>
      </c>
      <c r="E824" s="63" t="s">
        <v>292</v>
      </c>
    </row>
    <row r="825" spans="1:5" x14ac:dyDescent="0.2">
      <c r="A825" t="s">
        <v>290</v>
      </c>
      <c r="B825" t="s">
        <v>644</v>
      </c>
      <c r="D825" s="61" t="s">
        <v>840</v>
      </c>
      <c r="E825" s="63" t="s">
        <v>267</v>
      </c>
    </row>
    <row r="826" spans="1:5" x14ac:dyDescent="0.2">
      <c r="A826" t="s">
        <v>290</v>
      </c>
      <c r="B826" t="s">
        <v>645</v>
      </c>
      <c r="D826" s="61" t="s">
        <v>841</v>
      </c>
      <c r="E826" s="63" t="s">
        <v>512</v>
      </c>
    </row>
    <row r="827" spans="1:5" x14ac:dyDescent="0.2">
      <c r="A827" t="s">
        <v>290</v>
      </c>
      <c r="B827" t="s">
        <v>646</v>
      </c>
      <c r="D827" s="61" t="s">
        <v>842</v>
      </c>
    </row>
    <row r="828" spans="1:5" x14ac:dyDescent="0.2">
      <c r="A828" t="s">
        <v>290</v>
      </c>
      <c r="B828" t="s">
        <v>647</v>
      </c>
      <c r="D828" s="61" t="s">
        <v>843</v>
      </c>
    </row>
    <row r="829" spans="1:5" x14ac:dyDescent="0.2">
      <c r="A829" t="s">
        <v>290</v>
      </c>
      <c r="B829" t="s">
        <v>648</v>
      </c>
      <c r="D829" s="61" t="s">
        <v>844</v>
      </c>
    </row>
    <row r="830" spans="1:5" x14ac:dyDescent="0.2">
      <c r="A830" t="s">
        <v>290</v>
      </c>
      <c r="B830" t="s">
        <v>649</v>
      </c>
      <c r="D830" s="61" t="s">
        <v>845</v>
      </c>
    </row>
    <row r="831" spans="1:5" x14ac:dyDescent="0.2">
      <c r="A831" t="s">
        <v>290</v>
      </c>
      <c r="B831" t="s">
        <v>650</v>
      </c>
      <c r="D831" s="61" t="s">
        <v>846</v>
      </c>
    </row>
    <row r="832" spans="1:5" x14ac:dyDescent="0.2">
      <c r="A832" t="s">
        <v>290</v>
      </c>
      <c r="B832" t="s">
        <v>651</v>
      </c>
      <c r="D832" s="61" t="s">
        <v>847</v>
      </c>
    </row>
    <row r="833" spans="1:4" x14ac:dyDescent="0.2">
      <c r="A833" t="s">
        <v>290</v>
      </c>
      <c r="B833" t="s">
        <v>652</v>
      </c>
      <c r="D833" s="61" t="s">
        <v>848</v>
      </c>
    </row>
    <row r="834" spans="1:4" x14ac:dyDescent="0.2">
      <c r="A834" t="s">
        <v>290</v>
      </c>
      <c r="B834" t="s">
        <v>653</v>
      </c>
      <c r="D834" s="61" t="s">
        <v>849</v>
      </c>
    </row>
    <row r="835" spans="1:4" x14ac:dyDescent="0.2">
      <c r="A835" t="s">
        <v>290</v>
      </c>
      <c r="B835" t="s">
        <v>654</v>
      </c>
      <c r="D835" s="61" t="s">
        <v>850</v>
      </c>
    </row>
    <row r="836" spans="1:4" x14ac:dyDescent="0.2">
      <c r="A836" t="s">
        <v>290</v>
      </c>
      <c r="B836" t="s">
        <v>655</v>
      </c>
      <c r="D836" s="61" t="s">
        <v>851</v>
      </c>
    </row>
    <row r="837" spans="1:4" x14ac:dyDescent="0.2">
      <c r="A837" t="s">
        <v>290</v>
      </c>
      <c r="B837" t="s">
        <v>656</v>
      </c>
      <c r="D837" s="61" t="s">
        <v>852</v>
      </c>
    </row>
    <row r="838" spans="1:4" x14ac:dyDescent="0.2">
      <c r="A838" t="s">
        <v>290</v>
      </c>
      <c r="B838" t="s">
        <v>657</v>
      </c>
      <c r="D838" s="61" t="s">
        <v>853</v>
      </c>
    </row>
    <row r="839" spans="1:4" x14ac:dyDescent="0.2">
      <c r="A839" t="s">
        <v>290</v>
      </c>
      <c r="B839" t="s">
        <v>658</v>
      </c>
      <c r="D839" s="61" t="s">
        <v>854</v>
      </c>
    </row>
    <row r="840" spans="1:4" x14ac:dyDescent="0.2">
      <c r="A840" t="s">
        <v>290</v>
      </c>
      <c r="B840" t="s">
        <v>659</v>
      </c>
      <c r="D840" s="61" t="s">
        <v>855</v>
      </c>
    </row>
    <row r="841" spans="1:4" x14ac:dyDescent="0.2">
      <c r="A841" t="s">
        <v>290</v>
      </c>
      <c r="B841" t="s">
        <v>660</v>
      </c>
      <c r="D841" s="61" t="s">
        <v>856</v>
      </c>
    </row>
    <row r="842" spans="1:4" x14ac:dyDescent="0.2">
      <c r="A842" t="s">
        <v>290</v>
      </c>
      <c r="B842" t="s">
        <v>661</v>
      </c>
      <c r="D842" s="61" t="s">
        <v>857</v>
      </c>
    </row>
    <row r="843" spans="1:4" x14ac:dyDescent="0.2">
      <c r="A843" t="s">
        <v>290</v>
      </c>
      <c r="B843" t="s">
        <v>662</v>
      </c>
      <c r="D843" s="61" t="s">
        <v>858</v>
      </c>
    </row>
    <row r="844" spans="1:4" x14ac:dyDescent="0.2">
      <c r="A844" t="s">
        <v>290</v>
      </c>
      <c r="B844" t="s">
        <v>663</v>
      </c>
      <c r="D844" s="61" t="s">
        <v>859</v>
      </c>
    </row>
    <row r="845" spans="1:4" x14ac:dyDescent="0.2">
      <c r="A845" t="s">
        <v>290</v>
      </c>
      <c r="B845" t="s">
        <v>664</v>
      </c>
      <c r="D845" s="61" t="s">
        <v>860</v>
      </c>
    </row>
    <row r="846" spans="1:4" x14ac:dyDescent="0.2">
      <c r="A846" t="s">
        <v>290</v>
      </c>
      <c r="B846" t="s">
        <v>665</v>
      </c>
      <c r="D846" s="61" t="s">
        <v>861</v>
      </c>
    </row>
    <row r="847" spans="1:4" x14ac:dyDescent="0.2">
      <c r="A847" t="s">
        <v>290</v>
      </c>
      <c r="B847" t="s">
        <v>666</v>
      </c>
      <c r="D847" s="61" t="s">
        <v>862</v>
      </c>
    </row>
    <row r="848" spans="1:4" x14ac:dyDescent="0.2">
      <c r="A848" t="s">
        <v>290</v>
      </c>
      <c r="B848" t="s">
        <v>667</v>
      </c>
      <c r="D848" s="61" t="s">
        <v>863</v>
      </c>
    </row>
    <row r="849" spans="1:5" x14ac:dyDescent="0.2">
      <c r="A849" t="s">
        <v>290</v>
      </c>
      <c r="B849" t="s">
        <v>668</v>
      </c>
      <c r="D849" s="61" t="s">
        <v>864</v>
      </c>
    </row>
    <row r="850" spans="1:5" x14ac:dyDescent="0.2">
      <c r="A850" t="s">
        <v>290</v>
      </c>
      <c r="B850" t="s">
        <v>669</v>
      </c>
      <c r="D850" s="61" t="s">
        <v>865</v>
      </c>
    </row>
    <row r="851" spans="1:5" x14ac:dyDescent="0.2">
      <c r="A851" t="s">
        <v>290</v>
      </c>
      <c r="B851" t="s">
        <v>670</v>
      </c>
      <c r="D851" s="61" t="s">
        <v>866</v>
      </c>
    </row>
    <row r="852" spans="1:5" x14ac:dyDescent="0.2">
      <c r="A852" t="s">
        <v>290</v>
      </c>
      <c r="B852" t="s">
        <v>671</v>
      </c>
      <c r="D852" s="61" t="s">
        <v>867</v>
      </c>
    </row>
    <row r="853" spans="1:5" x14ac:dyDescent="0.2">
      <c r="A853" t="s">
        <v>290</v>
      </c>
      <c r="B853" t="s">
        <v>672</v>
      </c>
      <c r="D853" s="61" t="s">
        <v>868</v>
      </c>
    </row>
    <row r="854" spans="1:5" x14ac:dyDescent="0.2">
      <c r="A854" t="s">
        <v>290</v>
      </c>
      <c r="B854" t="s">
        <v>673</v>
      </c>
      <c r="D854" s="61" t="s">
        <v>869</v>
      </c>
    </row>
    <row r="855" spans="1:5" x14ac:dyDescent="0.2">
      <c r="A855" t="s">
        <v>290</v>
      </c>
      <c r="B855" t="s">
        <v>674</v>
      </c>
      <c r="D855" s="61" t="s">
        <v>870</v>
      </c>
    </row>
    <row r="856" spans="1:5" x14ac:dyDescent="0.2">
      <c r="A856" t="s">
        <v>290</v>
      </c>
      <c r="B856" t="s">
        <v>675</v>
      </c>
      <c r="D856" s="61" t="s">
        <v>871</v>
      </c>
    </row>
    <row r="857" spans="1:5" x14ac:dyDescent="0.2">
      <c r="A857" t="s">
        <v>290</v>
      </c>
      <c r="B857" t="s">
        <v>676</v>
      </c>
      <c r="D857" s="61" t="s">
        <v>872</v>
      </c>
    </row>
    <row r="858" spans="1:5" x14ac:dyDescent="0.2">
      <c r="A858" t="s">
        <v>290</v>
      </c>
      <c r="B858" t="s">
        <v>677</v>
      </c>
      <c r="D858" s="61" t="s">
        <v>873</v>
      </c>
    </row>
    <row r="859" spans="1:5" x14ac:dyDescent="0.2">
      <c r="A859" t="s">
        <v>290</v>
      </c>
      <c r="B859" t="s">
        <v>678</v>
      </c>
      <c r="D859" s="61" t="s">
        <v>874</v>
      </c>
    </row>
    <row r="860" spans="1:5" x14ac:dyDescent="0.2">
      <c r="A860" t="s">
        <v>290</v>
      </c>
      <c r="B860" t="s">
        <v>679</v>
      </c>
      <c r="D860" s="61" t="s">
        <v>875</v>
      </c>
    </row>
    <row r="861" spans="1:5" x14ac:dyDescent="0.2">
      <c r="A861" t="s">
        <v>290</v>
      </c>
      <c r="B861" t="s">
        <v>680</v>
      </c>
      <c r="D861" s="61" t="s">
        <v>876</v>
      </c>
      <c r="E861" s="63" t="s">
        <v>627</v>
      </c>
    </row>
    <row r="862" spans="1:5" x14ac:dyDescent="0.2">
      <c r="A862" t="s">
        <v>290</v>
      </c>
      <c r="B862" t="s">
        <v>215</v>
      </c>
      <c r="D862" s="61" t="s">
        <v>877</v>
      </c>
      <c r="E862" s="63" t="s">
        <v>262</v>
      </c>
    </row>
    <row r="863" spans="1:5" x14ac:dyDescent="0.2">
      <c r="A863" t="s">
        <v>290</v>
      </c>
      <c r="B863" t="s">
        <v>216</v>
      </c>
      <c r="D863" s="61" t="s">
        <v>878</v>
      </c>
      <c r="E863" s="63" t="s">
        <v>492</v>
      </c>
    </row>
    <row r="864" spans="1:5" x14ac:dyDescent="0.2">
      <c r="A864" t="s">
        <v>290</v>
      </c>
      <c r="B864" t="s">
        <v>217</v>
      </c>
      <c r="D864" s="61" t="s">
        <v>879</v>
      </c>
      <c r="E864" s="63" t="s">
        <v>271</v>
      </c>
    </row>
    <row r="865" spans="1:5" x14ac:dyDescent="0.2">
      <c r="A865" t="s">
        <v>290</v>
      </c>
      <c r="B865" t="s">
        <v>218</v>
      </c>
      <c r="D865" s="61" t="s">
        <v>880</v>
      </c>
    </row>
    <row r="866" spans="1:5" x14ac:dyDescent="0.2">
      <c r="A866" t="s">
        <v>290</v>
      </c>
      <c r="B866" t="s">
        <v>239</v>
      </c>
      <c r="D866" s="61" t="s">
        <v>881</v>
      </c>
    </row>
    <row r="867" spans="1:5" x14ac:dyDescent="0.2">
      <c r="A867" t="s">
        <v>290</v>
      </c>
      <c r="B867" t="s">
        <v>681</v>
      </c>
      <c r="D867" s="61" t="s">
        <v>882</v>
      </c>
    </row>
    <row r="868" spans="1:5" x14ac:dyDescent="0.2">
      <c r="A868" t="s">
        <v>290</v>
      </c>
      <c r="B868" t="s">
        <v>219</v>
      </c>
      <c r="D868" s="61" t="s">
        <v>883</v>
      </c>
      <c r="E868" s="63" t="s">
        <v>297</v>
      </c>
    </row>
    <row r="869" spans="1:5" x14ac:dyDescent="0.2">
      <c r="A869" t="s">
        <v>290</v>
      </c>
      <c r="B869" t="s">
        <v>220</v>
      </c>
      <c r="D869" s="61" t="s">
        <v>884</v>
      </c>
      <c r="E869" s="63" t="s">
        <v>318</v>
      </c>
    </row>
    <row r="870" spans="1:5" x14ac:dyDescent="0.2">
      <c r="A870" t="s">
        <v>290</v>
      </c>
      <c r="B870" t="s">
        <v>221</v>
      </c>
      <c r="D870" s="61" t="s">
        <v>885</v>
      </c>
      <c r="E870" s="63" t="s">
        <v>450</v>
      </c>
    </row>
    <row r="871" spans="1:5" x14ac:dyDescent="0.2">
      <c r="A871" t="s">
        <v>290</v>
      </c>
      <c r="B871" t="s">
        <v>222</v>
      </c>
      <c r="D871" s="61" t="s">
        <v>886</v>
      </c>
      <c r="E871" s="63" t="s">
        <v>596</v>
      </c>
    </row>
    <row r="872" spans="1:5" x14ac:dyDescent="0.2">
      <c r="A872" t="s">
        <v>290</v>
      </c>
      <c r="B872" t="s">
        <v>223</v>
      </c>
      <c r="D872" s="61" t="s">
        <v>887</v>
      </c>
      <c r="E872" s="63" t="s">
        <v>479</v>
      </c>
    </row>
    <row r="873" spans="1:5" x14ac:dyDescent="0.2">
      <c r="A873" t="s">
        <v>290</v>
      </c>
      <c r="B873" t="s">
        <v>224</v>
      </c>
      <c r="D873" s="61" t="s">
        <v>888</v>
      </c>
      <c r="E873" s="63" t="s">
        <v>252</v>
      </c>
    </row>
    <row r="874" spans="1:5" x14ac:dyDescent="0.2">
      <c r="A874" t="s">
        <v>290</v>
      </c>
      <c r="B874" t="s">
        <v>682</v>
      </c>
      <c r="D874" s="61" t="s">
        <v>889</v>
      </c>
    </row>
    <row r="875" spans="1:5" x14ac:dyDescent="0.2">
      <c r="A875" t="s">
        <v>290</v>
      </c>
      <c r="B875" t="s">
        <v>225</v>
      </c>
      <c r="D875" s="61" t="s">
        <v>890</v>
      </c>
      <c r="E875" s="63" t="s">
        <v>158</v>
      </c>
    </row>
    <row r="876" spans="1:5" x14ac:dyDescent="0.2">
      <c r="A876" t="s">
        <v>290</v>
      </c>
      <c r="B876" t="s">
        <v>226</v>
      </c>
      <c r="D876" s="61" t="s">
        <v>891</v>
      </c>
      <c r="E876" s="63" t="s">
        <v>171</v>
      </c>
    </row>
    <row r="877" spans="1:5" x14ac:dyDescent="0.2">
      <c r="A877" t="s">
        <v>290</v>
      </c>
      <c r="B877" t="s">
        <v>227</v>
      </c>
      <c r="D877" s="61" t="s">
        <v>892</v>
      </c>
      <c r="E877" s="63" t="s">
        <v>280</v>
      </c>
    </row>
    <row r="878" spans="1:5" x14ac:dyDescent="0.2">
      <c r="A878" t="s">
        <v>290</v>
      </c>
      <c r="B878" t="s">
        <v>228</v>
      </c>
      <c r="D878" s="61" t="s">
        <v>893</v>
      </c>
      <c r="E878" s="63" t="s">
        <v>274</v>
      </c>
    </row>
    <row r="879" spans="1:5" x14ac:dyDescent="0.2">
      <c r="A879" t="s">
        <v>290</v>
      </c>
      <c r="B879" t="s">
        <v>229</v>
      </c>
      <c r="D879" s="61" t="s">
        <v>894</v>
      </c>
      <c r="E879" s="63" t="s">
        <v>467</v>
      </c>
    </row>
    <row r="880" spans="1:5" x14ac:dyDescent="0.2">
      <c r="A880" t="s">
        <v>290</v>
      </c>
      <c r="B880" t="s">
        <v>232</v>
      </c>
      <c r="D880" s="61" t="s">
        <v>895</v>
      </c>
      <c r="E880" s="63" t="s">
        <v>801</v>
      </c>
    </row>
    <row r="881" spans="1:5" x14ac:dyDescent="0.2">
      <c r="A881" t="s">
        <v>290</v>
      </c>
      <c r="B881" t="s">
        <v>683</v>
      </c>
      <c r="D881" s="61" t="s">
        <v>896</v>
      </c>
      <c r="E881" s="63" t="s">
        <v>465</v>
      </c>
    </row>
    <row r="882" spans="1:5" x14ac:dyDescent="0.2">
      <c r="A882" t="s">
        <v>290</v>
      </c>
      <c r="B882" t="s">
        <v>230</v>
      </c>
      <c r="D882" s="61" t="s">
        <v>897</v>
      </c>
      <c r="E882" s="63" t="s">
        <v>270</v>
      </c>
    </row>
    <row r="883" spans="1:5" x14ac:dyDescent="0.2">
      <c r="A883" t="s">
        <v>290</v>
      </c>
      <c r="B883" t="s">
        <v>249</v>
      </c>
      <c r="D883" s="61" t="s">
        <v>898</v>
      </c>
      <c r="E883" s="63" t="s">
        <v>269</v>
      </c>
    </row>
    <row r="884" spans="1:5" x14ac:dyDescent="0.2">
      <c r="A884" t="s">
        <v>290</v>
      </c>
      <c r="B884" t="s">
        <v>684</v>
      </c>
      <c r="D884" s="61" t="s">
        <v>899</v>
      </c>
    </row>
    <row r="885" spans="1:5" x14ac:dyDescent="0.2">
      <c r="A885" t="s">
        <v>290</v>
      </c>
      <c r="B885" t="s">
        <v>231</v>
      </c>
      <c r="D885" s="61" t="s">
        <v>900</v>
      </c>
      <c r="E885" s="63" t="s">
        <v>90</v>
      </c>
    </row>
    <row r="886" spans="1:5" x14ac:dyDescent="0.2">
      <c r="A886" t="s">
        <v>290</v>
      </c>
      <c r="B886" t="s">
        <v>233</v>
      </c>
      <c r="D886" s="61" t="s">
        <v>901</v>
      </c>
      <c r="E886" s="63" t="s">
        <v>105</v>
      </c>
    </row>
    <row r="887" spans="1:5" x14ac:dyDescent="0.2">
      <c r="A887" t="s">
        <v>290</v>
      </c>
      <c r="B887" t="s">
        <v>234</v>
      </c>
      <c r="D887" s="61" t="s">
        <v>902</v>
      </c>
    </row>
    <row r="888" spans="1:5" x14ac:dyDescent="0.2">
      <c r="A888" t="s">
        <v>290</v>
      </c>
      <c r="B888" t="s">
        <v>685</v>
      </c>
      <c r="D888" s="61" t="s">
        <v>903</v>
      </c>
    </row>
    <row r="889" spans="1:5" x14ac:dyDescent="0.2">
      <c r="A889" t="s">
        <v>290</v>
      </c>
      <c r="B889" t="s">
        <v>686</v>
      </c>
      <c r="D889" s="61" t="s">
        <v>904</v>
      </c>
    </row>
    <row r="890" spans="1:5" x14ac:dyDescent="0.2">
      <c r="A890" t="s">
        <v>290</v>
      </c>
      <c r="B890" t="s">
        <v>687</v>
      </c>
      <c r="D890" s="61" t="s">
        <v>905</v>
      </c>
      <c r="E890" s="63" t="s">
        <v>908</v>
      </c>
    </row>
    <row r="891" spans="1:5" x14ac:dyDescent="0.2">
      <c r="A891" t="s">
        <v>290</v>
      </c>
      <c r="B891" t="s">
        <v>688</v>
      </c>
      <c r="D891" s="61" t="s">
        <v>906</v>
      </c>
      <c r="E891" s="65">
        <v>0.6149768518518518</v>
      </c>
    </row>
    <row r="892" spans="1:5" x14ac:dyDescent="0.2">
      <c r="A892" t="s">
        <v>626</v>
      </c>
      <c r="B892" t="s">
        <v>213</v>
      </c>
      <c r="D892" s="61" t="s">
        <v>808</v>
      </c>
      <c r="E892" s="63" t="s">
        <v>278</v>
      </c>
    </row>
    <row r="893" spans="1:5" x14ac:dyDescent="0.2">
      <c r="A893" t="s">
        <v>626</v>
      </c>
      <c r="B893" t="s">
        <v>195</v>
      </c>
      <c r="D893" s="61" t="s">
        <v>809</v>
      </c>
      <c r="E893" s="63" t="s">
        <v>264</v>
      </c>
    </row>
    <row r="894" spans="1:5" x14ac:dyDescent="0.2">
      <c r="A894" t="s">
        <v>626</v>
      </c>
      <c r="B894" t="s">
        <v>196</v>
      </c>
      <c r="D894" s="61" t="s">
        <v>810</v>
      </c>
      <c r="E894" s="63" t="s">
        <v>301</v>
      </c>
    </row>
    <row r="895" spans="1:5" x14ac:dyDescent="0.2">
      <c r="A895" t="s">
        <v>626</v>
      </c>
      <c r="B895" t="s">
        <v>197</v>
      </c>
      <c r="D895" s="61" t="s">
        <v>811</v>
      </c>
      <c r="E895" s="63" t="s">
        <v>451</v>
      </c>
    </row>
    <row r="896" spans="1:5" x14ac:dyDescent="0.2">
      <c r="A896" t="s">
        <v>626</v>
      </c>
      <c r="B896" t="s">
        <v>198</v>
      </c>
      <c r="D896" s="61" t="s">
        <v>812</v>
      </c>
      <c r="E896" s="63" t="s">
        <v>802</v>
      </c>
    </row>
    <row r="897" spans="1:5" x14ac:dyDescent="0.2">
      <c r="A897" t="s">
        <v>626</v>
      </c>
      <c r="B897" t="s">
        <v>238</v>
      </c>
      <c r="D897" s="61" t="s">
        <v>813</v>
      </c>
      <c r="E897" s="63" t="s">
        <v>803</v>
      </c>
    </row>
    <row r="898" spans="1:5" x14ac:dyDescent="0.2">
      <c r="A898" t="s">
        <v>626</v>
      </c>
      <c r="B898" t="s">
        <v>636</v>
      </c>
      <c r="D898" s="61" t="s">
        <v>814</v>
      </c>
    </row>
    <row r="899" spans="1:5" x14ac:dyDescent="0.2">
      <c r="A899" t="s">
        <v>626</v>
      </c>
      <c r="B899" t="s">
        <v>199</v>
      </c>
      <c r="D899" s="61" t="s">
        <v>815</v>
      </c>
      <c r="E899" s="63" t="s">
        <v>178</v>
      </c>
    </row>
    <row r="900" spans="1:5" x14ac:dyDescent="0.2">
      <c r="A900" t="s">
        <v>626</v>
      </c>
      <c r="B900" t="s">
        <v>200</v>
      </c>
      <c r="D900" s="61" t="s">
        <v>816</v>
      </c>
      <c r="E900" s="63" t="s">
        <v>279</v>
      </c>
    </row>
    <row r="901" spans="1:5" x14ac:dyDescent="0.2">
      <c r="A901" t="s">
        <v>626</v>
      </c>
      <c r="B901" t="s">
        <v>201</v>
      </c>
      <c r="D901" s="61" t="s">
        <v>817</v>
      </c>
      <c r="E901" s="63" t="s">
        <v>302</v>
      </c>
    </row>
    <row r="902" spans="1:5" x14ac:dyDescent="0.2">
      <c r="A902" t="s">
        <v>626</v>
      </c>
      <c r="B902" t="s">
        <v>202</v>
      </c>
      <c r="D902" s="61" t="s">
        <v>818</v>
      </c>
      <c r="E902" s="63" t="s">
        <v>619</v>
      </c>
    </row>
    <row r="903" spans="1:5" x14ac:dyDescent="0.2">
      <c r="A903" t="s">
        <v>626</v>
      </c>
      <c r="B903" t="s">
        <v>203</v>
      </c>
      <c r="D903" s="61" t="s">
        <v>819</v>
      </c>
      <c r="E903" s="63" t="s">
        <v>610</v>
      </c>
    </row>
    <row r="904" spans="1:5" x14ac:dyDescent="0.2">
      <c r="A904" t="s">
        <v>626</v>
      </c>
      <c r="B904" t="s">
        <v>204</v>
      </c>
      <c r="D904" s="61" t="s">
        <v>820</v>
      </c>
      <c r="E904" s="63" t="s">
        <v>804</v>
      </c>
    </row>
    <row r="905" spans="1:5" x14ac:dyDescent="0.2">
      <c r="A905" t="s">
        <v>626</v>
      </c>
      <c r="B905" t="s">
        <v>637</v>
      </c>
      <c r="D905" s="61" t="s">
        <v>821</v>
      </c>
      <c r="E905" s="63" t="s">
        <v>607</v>
      </c>
    </row>
    <row r="906" spans="1:5" x14ac:dyDescent="0.2">
      <c r="A906" t="s">
        <v>626</v>
      </c>
      <c r="B906" t="s">
        <v>205</v>
      </c>
      <c r="D906" s="61" t="s">
        <v>822</v>
      </c>
      <c r="E906" s="63" t="s">
        <v>285</v>
      </c>
    </row>
    <row r="907" spans="1:5" x14ac:dyDescent="0.2">
      <c r="A907" t="s">
        <v>626</v>
      </c>
      <c r="B907" t="s">
        <v>206</v>
      </c>
      <c r="D907" s="61" t="s">
        <v>823</v>
      </c>
      <c r="E907" s="63" t="s">
        <v>176</v>
      </c>
    </row>
    <row r="908" spans="1:5" x14ac:dyDescent="0.2">
      <c r="A908" t="s">
        <v>626</v>
      </c>
      <c r="B908" t="s">
        <v>207</v>
      </c>
      <c r="D908" s="61" t="s">
        <v>824</v>
      </c>
      <c r="E908" s="63" t="s">
        <v>303</v>
      </c>
    </row>
    <row r="909" spans="1:5" x14ac:dyDescent="0.2">
      <c r="A909" t="s">
        <v>626</v>
      </c>
      <c r="B909" t="s">
        <v>208</v>
      </c>
      <c r="D909" s="61" t="s">
        <v>825</v>
      </c>
      <c r="E909" s="63" t="s">
        <v>163</v>
      </c>
    </row>
    <row r="910" spans="1:5" x14ac:dyDescent="0.2">
      <c r="A910" t="s">
        <v>626</v>
      </c>
      <c r="B910" t="s">
        <v>209</v>
      </c>
      <c r="D910" s="61" t="s">
        <v>826</v>
      </c>
      <c r="E910" s="63" t="s">
        <v>167</v>
      </c>
    </row>
    <row r="911" spans="1:5" x14ac:dyDescent="0.2">
      <c r="A911" t="s">
        <v>626</v>
      </c>
      <c r="B911" t="s">
        <v>210</v>
      </c>
      <c r="D911" s="61" t="s">
        <v>827</v>
      </c>
    </row>
    <row r="912" spans="1:5" x14ac:dyDescent="0.2">
      <c r="A912" t="s">
        <v>626</v>
      </c>
      <c r="B912" t="s">
        <v>638</v>
      </c>
      <c r="D912" s="61" t="s">
        <v>828</v>
      </c>
    </row>
    <row r="913" spans="1:5" x14ac:dyDescent="0.2">
      <c r="A913" t="s">
        <v>626</v>
      </c>
      <c r="B913" t="s">
        <v>211</v>
      </c>
      <c r="D913" s="61" t="s">
        <v>829</v>
      </c>
      <c r="E913" s="63" t="s">
        <v>635</v>
      </c>
    </row>
    <row r="914" spans="1:5" x14ac:dyDescent="0.2">
      <c r="A914" t="s">
        <v>626</v>
      </c>
      <c r="B914" t="s">
        <v>248</v>
      </c>
      <c r="D914" s="61" t="s">
        <v>830</v>
      </c>
    </row>
    <row r="915" spans="1:5" x14ac:dyDescent="0.2">
      <c r="A915" t="s">
        <v>626</v>
      </c>
      <c r="B915" t="s">
        <v>639</v>
      </c>
      <c r="D915" s="61" t="s">
        <v>831</v>
      </c>
    </row>
    <row r="916" spans="1:5" x14ac:dyDescent="0.2">
      <c r="A916" t="s">
        <v>626</v>
      </c>
      <c r="B916" t="s">
        <v>212</v>
      </c>
      <c r="D916" s="61" t="s">
        <v>832</v>
      </c>
      <c r="E916" s="63" t="s">
        <v>93</v>
      </c>
    </row>
    <row r="917" spans="1:5" x14ac:dyDescent="0.2">
      <c r="A917" t="s">
        <v>626</v>
      </c>
      <c r="B917" t="s">
        <v>235</v>
      </c>
      <c r="D917" s="61" t="s">
        <v>833</v>
      </c>
      <c r="E917" s="63" t="s">
        <v>104</v>
      </c>
    </row>
    <row r="918" spans="1:5" x14ac:dyDescent="0.2">
      <c r="A918" t="s">
        <v>626</v>
      </c>
      <c r="B918" t="s">
        <v>236</v>
      </c>
      <c r="D918" s="61" t="s">
        <v>834</v>
      </c>
    </row>
    <row r="919" spans="1:5" x14ac:dyDescent="0.2">
      <c r="A919" t="s">
        <v>626</v>
      </c>
      <c r="B919" t="s">
        <v>242</v>
      </c>
      <c r="D919" s="61" t="s">
        <v>835</v>
      </c>
    </row>
    <row r="920" spans="1:5" x14ac:dyDescent="0.2">
      <c r="A920" t="s">
        <v>626</v>
      </c>
      <c r="B920" t="s">
        <v>640</v>
      </c>
      <c r="D920" s="61" t="s">
        <v>836</v>
      </c>
    </row>
    <row r="921" spans="1:5" x14ac:dyDescent="0.2">
      <c r="A921" t="s">
        <v>626</v>
      </c>
      <c r="B921" t="s">
        <v>641</v>
      </c>
      <c r="D921" s="61" t="s">
        <v>837</v>
      </c>
      <c r="E921" s="63" t="s">
        <v>106</v>
      </c>
    </row>
    <row r="922" spans="1:5" x14ac:dyDescent="0.2">
      <c r="A922" t="s">
        <v>626</v>
      </c>
      <c r="B922" t="s">
        <v>642</v>
      </c>
      <c r="D922" s="61" t="s">
        <v>838</v>
      </c>
      <c r="E922" s="63" t="s">
        <v>805</v>
      </c>
    </row>
    <row r="923" spans="1:5" x14ac:dyDescent="0.2">
      <c r="A923" t="s">
        <v>626</v>
      </c>
      <c r="B923" t="s">
        <v>643</v>
      </c>
      <c r="D923" s="61" t="s">
        <v>839</v>
      </c>
      <c r="E923" s="63" t="s">
        <v>806</v>
      </c>
    </row>
    <row r="924" spans="1:5" x14ac:dyDescent="0.2">
      <c r="A924" t="s">
        <v>626</v>
      </c>
      <c r="B924" t="s">
        <v>644</v>
      </c>
      <c r="D924" s="61" t="s">
        <v>840</v>
      </c>
      <c r="E924" s="63" t="s">
        <v>84</v>
      </c>
    </row>
    <row r="925" spans="1:5" x14ac:dyDescent="0.2">
      <c r="A925" t="s">
        <v>626</v>
      </c>
      <c r="B925" t="s">
        <v>645</v>
      </c>
      <c r="D925" s="61" t="s">
        <v>841</v>
      </c>
      <c r="E925" s="63" t="s">
        <v>573</v>
      </c>
    </row>
    <row r="926" spans="1:5" x14ac:dyDescent="0.2">
      <c r="A926" t="s">
        <v>626</v>
      </c>
      <c r="B926" t="s">
        <v>646</v>
      </c>
      <c r="D926" s="61" t="s">
        <v>842</v>
      </c>
      <c r="E926" s="63" t="s">
        <v>807</v>
      </c>
    </row>
    <row r="927" spans="1:5" x14ac:dyDescent="0.2">
      <c r="A927" t="s">
        <v>626</v>
      </c>
      <c r="B927" t="s">
        <v>647</v>
      </c>
      <c r="D927" s="61" t="s">
        <v>843</v>
      </c>
      <c r="E927" s="63" t="s">
        <v>490</v>
      </c>
    </row>
    <row r="928" spans="1:5" x14ac:dyDescent="0.2">
      <c r="A928" t="s">
        <v>626</v>
      </c>
      <c r="B928" t="s">
        <v>648</v>
      </c>
      <c r="D928" s="61" t="s">
        <v>844</v>
      </c>
      <c r="E928" s="63" t="s">
        <v>582</v>
      </c>
    </row>
    <row r="929" spans="1:4" x14ac:dyDescent="0.2">
      <c r="A929" t="s">
        <v>626</v>
      </c>
      <c r="B929" t="s">
        <v>649</v>
      </c>
      <c r="D929" s="61" t="s">
        <v>845</v>
      </c>
    </row>
    <row r="930" spans="1:4" x14ac:dyDescent="0.2">
      <c r="A930" t="s">
        <v>626</v>
      </c>
      <c r="B930" t="s">
        <v>650</v>
      </c>
      <c r="D930" s="61" t="s">
        <v>846</v>
      </c>
    </row>
    <row r="931" spans="1:4" x14ac:dyDescent="0.2">
      <c r="A931" t="s">
        <v>626</v>
      </c>
      <c r="B931" t="s">
        <v>651</v>
      </c>
      <c r="D931" s="61" t="s">
        <v>847</v>
      </c>
    </row>
    <row r="932" spans="1:4" x14ac:dyDescent="0.2">
      <c r="A932" t="s">
        <v>626</v>
      </c>
      <c r="B932" t="s">
        <v>652</v>
      </c>
      <c r="D932" s="61" t="s">
        <v>848</v>
      </c>
    </row>
    <row r="933" spans="1:4" x14ac:dyDescent="0.2">
      <c r="A933" t="s">
        <v>626</v>
      </c>
      <c r="B933" t="s">
        <v>653</v>
      </c>
      <c r="D933" s="61" t="s">
        <v>849</v>
      </c>
    </row>
    <row r="934" spans="1:4" x14ac:dyDescent="0.2">
      <c r="A934" t="s">
        <v>626</v>
      </c>
      <c r="B934" t="s">
        <v>654</v>
      </c>
      <c r="D934" s="61" t="s">
        <v>850</v>
      </c>
    </row>
    <row r="935" spans="1:4" x14ac:dyDescent="0.2">
      <c r="A935" t="s">
        <v>626</v>
      </c>
      <c r="B935" t="s">
        <v>655</v>
      </c>
      <c r="D935" s="61" t="s">
        <v>851</v>
      </c>
    </row>
    <row r="936" spans="1:4" x14ac:dyDescent="0.2">
      <c r="A936" t="s">
        <v>626</v>
      </c>
      <c r="B936" t="s">
        <v>656</v>
      </c>
      <c r="D936" s="61" t="s">
        <v>852</v>
      </c>
    </row>
    <row r="937" spans="1:4" x14ac:dyDescent="0.2">
      <c r="A937" t="s">
        <v>626</v>
      </c>
      <c r="B937" t="s">
        <v>657</v>
      </c>
      <c r="D937" s="61" t="s">
        <v>853</v>
      </c>
    </row>
    <row r="938" spans="1:4" x14ac:dyDescent="0.2">
      <c r="A938" t="s">
        <v>626</v>
      </c>
      <c r="B938" t="s">
        <v>658</v>
      </c>
      <c r="D938" s="61" t="s">
        <v>854</v>
      </c>
    </row>
    <row r="939" spans="1:4" x14ac:dyDescent="0.2">
      <c r="A939" t="s">
        <v>626</v>
      </c>
      <c r="B939" t="s">
        <v>659</v>
      </c>
      <c r="D939" s="61" t="s">
        <v>855</v>
      </c>
    </row>
    <row r="940" spans="1:4" x14ac:dyDescent="0.2">
      <c r="A940" t="s">
        <v>626</v>
      </c>
      <c r="B940" t="s">
        <v>660</v>
      </c>
      <c r="D940" s="61" t="s">
        <v>856</v>
      </c>
    </row>
    <row r="941" spans="1:4" x14ac:dyDescent="0.2">
      <c r="A941" t="s">
        <v>626</v>
      </c>
      <c r="B941" t="s">
        <v>661</v>
      </c>
      <c r="D941" s="61" t="s">
        <v>857</v>
      </c>
    </row>
    <row r="942" spans="1:4" x14ac:dyDescent="0.2">
      <c r="A942" t="s">
        <v>626</v>
      </c>
      <c r="B942" t="s">
        <v>662</v>
      </c>
      <c r="D942" s="61" t="s">
        <v>858</v>
      </c>
    </row>
    <row r="943" spans="1:4" x14ac:dyDescent="0.2">
      <c r="A943" t="s">
        <v>626</v>
      </c>
      <c r="B943" t="s">
        <v>663</v>
      </c>
      <c r="D943" s="61" t="s">
        <v>859</v>
      </c>
    </row>
    <row r="944" spans="1:4" x14ac:dyDescent="0.2">
      <c r="A944" t="s">
        <v>626</v>
      </c>
      <c r="B944" t="s">
        <v>664</v>
      </c>
      <c r="D944" s="61" t="s">
        <v>860</v>
      </c>
    </row>
    <row r="945" spans="1:5" x14ac:dyDescent="0.2">
      <c r="A945" t="s">
        <v>626</v>
      </c>
      <c r="B945" t="s">
        <v>665</v>
      </c>
      <c r="D945" s="61" t="s">
        <v>861</v>
      </c>
    </row>
    <row r="946" spans="1:5" x14ac:dyDescent="0.2">
      <c r="A946" t="s">
        <v>626</v>
      </c>
      <c r="B946" t="s">
        <v>666</v>
      </c>
      <c r="D946" s="61" t="s">
        <v>862</v>
      </c>
    </row>
    <row r="947" spans="1:5" x14ac:dyDescent="0.2">
      <c r="A947" t="s">
        <v>626</v>
      </c>
      <c r="B947" t="s">
        <v>667</v>
      </c>
      <c r="D947" s="61" t="s">
        <v>863</v>
      </c>
    </row>
    <row r="948" spans="1:5" x14ac:dyDescent="0.2">
      <c r="A948" t="s">
        <v>626</v>
      </c>
      <c r="B948" t="s">
        <v>668</v>
      </c>
      <c r="D948" s="61" t="s">
        <v>864</v>
      </c>
    </row>
    <row r="949" spans="1:5" x14ac:dyDescent="0.2">
      <c r="A949" t="s">
        <v>626</v>
      </c>
      <c r="B949" t="s">
        <v>669</v>
      </c>
      <c r="D949" s="61" t="s">
        <v>865</v>
      </c>
    </row>
    <row r="950" spans="1:5" x14ac:dyDescent="0.2">
      <c r="A950" t="s">
        <v>626</v>
      </c>
      <c r="B950" t="s">
        <v>670</v>
      </c>
      <c r="D950" s="61" t="s">
        <v>866</v>
      </c>
    </row>
    <row r="951" spans="1:5" x14ac:dyDescent="0.2">
      <c r="A951" t="s">
        <v>626</v>
      </c>
      <c r="B951" t="s">
        <v>671</v>
      </c>
      <c r="D951" s="61" t="s">
        <v>867</v>
      </c>
    </row>
    <row r="952" spans="1:5" x14ac:dyDescent="0.2">
      <c r="A952" t="s">
        <v>626</v>
      </c>
      <c r="B952" t="s">
        <v>672</v>
      </c>
      <c r="D952" s="61" t="s">
        <v>868</v>
      </c>
    </row>
    <row r="953" spans="1:5" x14ac:dyDescent="0.2">
      <c r="A953" t="s">
        <v>626</v>
      </c>
      <c r="B953" t="s">
        <v>673</v>
      </c>
      <c r="D953" s="61" t="s">
        <v>869</v>
      </c>
    </row>
    <row r="954" spans="1:5" x14ac:dyDescent="0.2">
      <c r="A954" t="s">
        <v>626</v>
      </c>
      <c r="B954" t="s">
        <v>674</v>
      </c>
      <c r="D954" s="61" t="s">
        <v>870</v>
      </c>
    </row>
    <row r="955" spans="1:5" x14ac:dyDescent="0.2">
      <c r="A955" t="s">
        <v>626</v>
      </c>
      <c r="B955" t="s">
        <v>675</v>
      </c>
      <c r="D955" s="61" t="s">
        <v>871</v>
      </c>
    </row>
    <row r="956" spans="1:5" x14ac:dyDescent="0.2">
      <c r="A956" t="s">
        <v>626</v>
      </c>
      <c r="B956" t="s">
        <v>676</v>
      </c>
      <c r="D956" s="61" t="s">
        <v>872</v>
      </c>
    </row>
    <row r="957" spans="1:5" x14ac:dyDescent="0.2">
      <c r="A957" t="s">
        <v>626</v>
      </c>
      <c r="B957" t="s">
        <v>677</v>
      </c>
      <c r="D957" s="61" t="s">
        <v>873</v>
      </c>
    </row>
    <row r="958" spans="1:5" x14ac:dyDescent="0.2">
      <c r="A958" t="s">
        <v>626</v>
      </c>
      <c r="B958" t="s">
        <v>678</v>
      </c>
      <c r="D958" s="61" t="s">
        <v>874</v>
      </c>
    </row>
    <row r="959" spans="1:5" x14ac:dyDescent="0.2">
      <c r="A959" t="s">
        <v>626</v>
      </c>
      <c r="B959" t="s">
        <v>679</v>
      </c>
      <c r="D959" s="61" t="s">
        <v>875</v>
      </c>
    </row>
    <row r="960" spans="1:5" x14ac:dyDescent="0.2">
      <c r="A960" t="s">
        <v>626</v>
      </c>
      <c r="B960" t="s">
        <v>680</v>
      </c>
      <c r="D960" s="61" t="s">
        <v>876</v>
      </c>
      <c r="E960" s="63" t="s">
        <v>627</v>
      </c>
    </row>
    <row r="961" spans="1:5" x14ac:dyDescent="0.2">
      <c r="A961" t="s">
        <v>626</v>
      </c>
      <c r="B961" t="s">
        <v>215</v>
      </c>
      <c r="D961" s="61" t="s">
        <v>877</v>
      </c>
      <c r="E961" s="63" t="s">
        <v>264</v>
      </c>
    </row>
    <row r="962" spans="1:5" x14ac:dyDescent="0.2">
      <c r="A962" t="s">
        <v>626</v>
      </c>
      <c r="B962" t="s">
        <v>216</v>
      </c>
      <c r="D962" s="61" t="s">
        <v>878</v>
      </c>
      <c r="E962" s="63" t="s">
        <v>451</v>
      </c>
    </row>
    <row r="963" spans="1:5" x14ac:dyDescent="0.2">
      <c r="A963" t="s">
        <v>626</v>
      </c>
      <c r="B963" t="s">
        <v>217</v>
      </c>
      <c r="D963" s="61" t="s">
        <v>879</v>
      </c>
      <c r="E963" s="63" t="s">
        <v>301</v>
      </c>
    </row>
    <row r="964" spans="1:5" x14ac:dyDescent="0.2">
      <c r="A964" t="s">
        <v>626</v>
      </c>
      <c r="B964" t="s">
        <v>218</v>
      </c>
      <c r="D964" s="61" t="s">
        <v>880</v>
      </c>
      <c r="E964" s="63" t="s">
        <v>802</v>
      </c>
    </row>
    <row r="965" spans="1:5" x14ac:dyDescent="0.2">
      <c r="A965" t="s">
        <v>626</v>
      </c>
      <c r="B965" t="s">
        <v>239</v>
      </c>
      <c r="D965" s="61" t="s">
        <v>881</v>
      </c>
      <c r="E965" s="63" t="s">
        <v>803</v>
      </c>
    </row>
    <row r="966" spans="1:5" x14ac:dyDescent="0.2">
      <c r="A966" t="s">
        <v>626</v>
      </c>
      <c r="B966" t="s">
        <v>681</v>
      </c>
      <c r="D966" s="61" t="s">
        <v>882</v>
      </c>
    </row>
    <row r="967" spans="1:5" x14ac:dyDescent="0.2">
      <c r="A967" t="s">
        <v>626</v>
      </c>
      <c r="B967" t="s">
        <v>219</v>
      </c>
      <c r="D967" s="61" t="s">
        <v>883</v>
      </c>
      <c r="E967" s="63" t="s">
        <v>178</v>
      </c>
    </row>
    <row r="968" spans="1:5" x14ac:dyDescent="0.2">
      <c r="A968" t="s">
        <v>626</v>
      </c>
      <c r="B968" t="s">
        <v>220</v>
      </c>
      <c r="D968" s="61" t="s">
        <v>884</v>
      </c>
      <c r="E968" s="63" t="s">
        <v>279</v>
      </c>
    </row>
    <row r="969" spans="1:5" x14ac:dyDescent="0.2">
      <c r="A969" t="s">
        <v>626</v>
      </c>
      <c r="B969" t="s">
        <v>221</v>
      </c>
      <c r="D969" s="61" t="s">
        <v>885</v>
      </c>
      <c r="E969" s="63" t="s">
        <v>302</v>
      </c>
    </row>
    <row r="970" spans="1:5" x14ac:dyDescent="0.2">
      <c r="A970" t="s">
        <v>626</v>
      </c>
      <c r="B970" t="s">
        <v>222</v>
      </c>
      <c r="D970" s="61" t="s">
        <v>886</v>
      </c>
      <c r="E970" s="63" t="s">
        <v>619</v>
      </c>
    </row>
    <row r="971" spans="1:5" x14ac:dyDescent="0.2">
      <c r="A971" t="s">
        <v>626</v>
      </c>
      <c r="B971" t="s">
        <v>223</v>
      </c>
      <c r="D971" s="61" t="s">
        <v>887</v>
      </c>
      <c r="E971" s="63" t="s">
        <v>610</v>
      </c>
    </row>
    <row r="972" spans="1:5" x14ac:dyDescent="0.2">
      <c r="A972" t="s">
        <v>626</v>
      </c>
      <c r="B972" t="s">
        <v>224</v>
      </c>
      <c r="D972" s="61" t="s">
        <v>888</v>
      </c>
      <c r="E972" s="63" t="s">
        <v>804</v>
      </c>
    </row>
    <row r="973" spans="1:5" x14ac:dyDescent="0.2">
      <c r="A973" t="s">
        <v>626</v>
      </c>
      <c r="B973" t="s">
        <v>682</v>
      </c>
      <c r="D973" s="61" t="s">
        <v>889</v>
      </c>
      <c r="E973" s="63" t="s">
        <v>607</v>
      </c>
    </row>
    <row r="974" spans="1:5" x14ac:dyDescent="0.2">
      <c r="A974" t="s">
        <v>626</v>
      </c>
      <c r="B974" t="s">
        <v>225</v>
      </c>
      <c r="D974" s="61" t="s">
        <v>890</v>
      </c>
      <c r="E974" s="63" t="s">
        <v>285</v>
      </c>
    </row>
    <row r="975" spans="1:5" x14ac:dyDescent="0.2">
      <c r="A975" t="s">
        <v>626</v>
      </c>
      <c r="B975" t="s">
        <v>226</v>
      </c>
      <c r="D975" s="61" t="s">
        <v>891</v>
      </c>
      <c r="E975" s="63" t="s">
        <v>176</v>
      </c>
    </row>
    <row r="976" spans="1:5" x14ac:dyDescent="0.2">
      <c r="A976" t="s">
        <v>626</v>
      </c>
      <c r="B976" t="s">
        <v>227</v>
      </c>
      <c r="D976" s="61" t="s">
        <v>892</v>
      </c>
      <c r="E976" s="63" t="s">
        <v>163</v>
      </c>
    </row>
    <row r="977" spans="1:5" x14ac:dyDescent="0.2">
      <c r="A977" t="s">
        <v>626</v>
      </c>
      <c r="B977" t="s">
        <v>228</v>
      </c>
      <c r="D977" s="61" t="s">
        <v>893</v>
      </c>
      <c r="E977" s="63" t="s">
        <v>303</v>
      </c>
    </row>
    <row r="978" spans="1:5" x14ac:dyDescent="0.2">
      <c r="A978" t="s">
        <v>626</v>
      </c>
      <c r="B978" t="s">
        <v>229</v>
      </c>
      <c r="D978" s="61" t="s">
        <v>894</v>
      </c>
      <c r="E978" s="63" t="s">
        <v>167</v>
      </c>
    </row>
    <row r="979" spans="1:5" x14ac:dyDescent="0.2">
      <c r="A979" t="s">
        <v>626</v>
      </c>
      <c r="B979" t="s">
        <v>232</v>
      </c>
      <c r="D979" s="61" t="s">
        <v>895</v>
      </c>
    </row>
    <row r="980" spans="1:5" x14ac:dyDescent="0.2">
      <c r="A980" t="s">
        <v>626</v>
      </c>
      <c r="B980" t="s">
        <v>683</v>
      </c>
      <c r="D980" s="61" t="s">
        <v>896</v>
      </c>
    </row>
    <row r="981" spans="1:5" x14ac:dyDescent="0.2">
      <c r="A981" t="s">
        <v>626</v>
      </c>
      <c r="B981" t="s">
        <v>230</v>
      </c>
      <c r="D981" s="61" t="s">
        <v>897</v>
      </c>
      <c r="E981" s="63" t="s">
        <v>635</v>
      </c>
    </row>
    <row r="982" spans="1:5" x14ac:dyDescent="0.2">
      <c r="A982" t="s">
        <v>626</v>
      </c>
      <c r="B982" t="s">
        <v>249</v>
      </c>
      <c r="D982" s="61" t="s">
        <v>898</v>
      </c>
    </row>
    <row r="983" spans="1:5" x14ac:dyDescent="0.2">
      <c r="A983" t="s">
        <v>626</v>
      </c>
      <c r="B983" t="s">
        <v>684</v>
      </c>
      <c r="D983" s="61" t="s">
        <v>899</v>
      </c>
    </row>
    <row r="984" spans="1:5" x14ac:dyDescent="0.2">
      <c r="A984" t="s">
        <v>626</v>
      </c>
      <c r="B984" t="s">
        <v>231</v>
      </c>
      <c r="D984" s="61" t="s">
        <v>900</v>
      </c>
      <c r="E984" s="63" t="s">
        <v>93</v>
      </c>
    </row>
    <row r="985" spans="1:5" x14ac:dyDescent="0.2">
      <c r="A985" t="s">
        <v>626</v>
      </c>
      <c r="B985" t="s">
        <v>233</v>
      </c>
      <c r="D985" s="61" t="s">
        <v>901</v>
      </c>
      <c r="E985" s="63" t="s">
        <v>84</v>
      </c>
    </row>
    <row r="986" spans="1:5" x14ac:dyDescent="0.2">
      <c r="A986" t="s">
        <v>626</v>
      </c>
      <c r="B986" t="s">
        <v>234</v>
      </c>
      <c r="D986" s="61" t="s">
        <v>902</v>
      </c>
      <c r="E986" s="63" t="s">
        <v>104</v>
      </c>
    </row>
    <row r="987" spans="1:5" x14ac:dyDescent="0.2">
      <c r="A987" t="s">
        <v>626</v>
      </c>
      <c r="B987" t="s">
        <v>685</v>
      </c>
      <c r="D987" s="61" t="s">
        <v>903</v>
      </c>
    </row>
    <row r="988" spans="1:5" x14ac:dyDescent="0.2">
      <c r="A988" t="s">
        <v>626</v>
      </c>
      <c r="B988" t="s">
        <v>686</v>
      </c>
      <c r="D988" s="61" t="s">
        <v>904</v>
      </c>
    </row>
    <row r="989" spans="1:5" x14ac:dyDescent="0.2">
      <c r="A989" t="s">
        <v>626</v>
      </c>
      <c r="B989" t="s">
        <v>687</v>
      </c>
      <c r="D989" s="61" t="s">
        <v>905</v>
      </c>
      <c r="E989" s="63" t="s">
        <v>909</v>
      </c>
    </row>
    <row r="990" spans="1:5" x14ac:dyDescent="0.2">
      <c r="A990" t="s">
        <v>626</v>
      </c>
      <c r="B990" t="s">
        <v>688</v>
      </c>
      <c r="D990" s="61" t="s">
        <v>906</v>
      </c>
      <c r="E990" s="65">
        <v>0.8913078703703704</v>
      </c>
    </row>
  </sheetData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506"/>
  <sheetViews>
    <sheetView zoomScale="80" workbookViewId="0"/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323</v>
      </c>
      <c r="C1" t="s">
        <v>323</v>
      </c>
      <c r="D1" t="s">
        <v>13</v>
      </c>
      <c r="E1" s="55" t="s">
        <v>324</v>
      </c>
      <c r="F1" s="55" t="s">
        <v>430</v>
      </c>
      <c r="H1" t="s">
        <v>52</v>
      </c>
      <c r="I1" t="s">
        <v>53</v>
      </c>
      <c r="K1" s="38" t="s">
        <v>77</v>
      </c>
    </row>
    <row r="2" spans="1:14" x14ac:dyDescent="0.2">
      <c r="A2">
        <v>2</v>
      </c>
      <c r="C2">
        <v>1</v>
      </c>
      <c r="D2">
        <v>1</v>
      </c>
      <c r="E2">
        <v>10</v>
      </c>
      <c r="F2" t="s">
        <v>431</v>
      </c>
      <c r="H2">
        <v>1</v>
      </c>
      <c r="I2" t="s">
        <v>622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432</v>
      </c>
      <c r="H3">
        <v>2</v>
      </c>
      <c r="I3" t="s">
        <v>624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431</v>
      </c>
      <c r="H4">
        <v>3</v>
      </c>
      <c r="I4" t="s">
        <v>620</v>
      </c>
      <c r="L4"/>
    </row>
    <row r="5" spans="1:14" x14ac:dyDescent="0.2">
      <c r="C5">
        <v>1</v>
      </c>
      <c r="D5">
        <v>2</v>
      </c>
      <c r="E5">
        <v>3</v>
      </c>
      <c r="F5" t="s">
        <v>432</v>
      </c>
      <c r="H5">
        <v>4</v>
      </c>
      <c r="I5" t="s">
        <v>429</v>
      </c>
      <c r="N5" s="37"/>
    </row>
    <row r="6" spans="1:14" x14ac:dyDescent="0.2">
      <c r="C6">
        <v>1</v>
      </c>
      <c r="D6">
        <v>3</v>
      </c>
      <c r="E6">
        <v>5</v>
      </c>
      <c r="F6" t="s">
        <v>431</v>
      </c>
      <c r="H6">
        <v>5</v>
      </c>
      <c r="I6" t="s">
        <v>621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432</v>
      </c>
      <c r="H7">
        <v>6</v>
      </c>
      <c r="I7" t="s">
        <v>623</v>
      </c>
      <c r="M7" s="29" t="s">
        <v>276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431</v>
      </c>
      <c r="H8">
        <v>7</v>
      </c>
      <c r="I8" t="s">
        <v>115</v>
      </c>
      <c r="M8" s="29" t="s">
        <v>696</v>
      </c>
      <c r="N8" s="29">
        <v>2</v>
      </c>
    </row>
    <row r="9" spans="1:14" x14ac:dyDescent="0.2">
      <c r="C9">
        <v>1</v>
      </c>
      <c r="D9">
        <v>4</v>
      </c>
      <c r="E9">
        <v>10</v>
      </c>
      <c r="F9" t="s">
        <v>432</v>
      </c>
      <c r="H9">
        <v>8</v>
      </c>
      <c r="I9" t="s">
        <v>625</v>
      </c>
      <c r="M9" s="29" t="s">
        <v>295</v>
      </c>
      <c r="N9" s="29">
        <v>3</v>
      </c>
    </row>
    <row r="10" spans="1:14" x14ac:dyDescent="0.2">
      <c r="C10">
        <v>1</v>
      </c>
      <c r="D10">
        <v>5</v>
      </c>
      <c r="E10">
        <v>3</v>
      </c>
      <c r="F10" t="s">
        <v>431</v>
      </c>
      <c r="H10">
        <v>9</v>
      </c>
      <c r="I10" t="s">
        <v>290</v>
      </c>
      <c r="M10" s="29" t="s">
        <v>555</v>
      </c>
      <c r="N10" s="29">
        <v>4</v>
      </c>
    </row>
    <row r="11" spans="1:14" x14ac:dyDescent="0.2">
      <c r="C11">
        <v>1</v>
      </c>
      <c r="D11">
        <v>5</v>
      </c>
      <c r="E11">
        <v>6</v>
      </c>
      <c r="F11" t="s">
        <v>432</v>
      </c>
      <c r="H11">
        <v>10</v>
      </c>
      <c r="I11" t="s">
        <v>626</v>
      </c>
      <c r="M11" s="29" t="s">
        <v>556</v>
      </c>
      <c r="N11" s="29">
        <v>5</v>
      </c>
    </row>
    <row r="12" spans="1:14" x14ac:dyDescent="0.2">
      <c r="C12">
        <v>1</v>
      </c>
      <c r="D12">
        <v>6</v>
      </c>
      <c r="E12">
        <v>2</v>
      </c>
      <c r="F12" t="s">
        <v>431</v>
      </c>
      <c r="M12" s="29" t="s">
        <v>298</v>
      </c>
      <c r="N12" s="29">
        <v>6</v>
      </c>
    </row>
    <row r="13" spans="1:14" x14ac:dyDescent="0.2">
      <c r="C13">
        <v>1</v>
      </c>
      <c r="D13">
        <v>6</v>
      </c>
      <c r="E13">
        <v>5</v>
      </c>
      <c r="F13" t="s">
        <v>432</v>
      </c>
      <c r="M13" s="29" t="s">
        <v>293</v>
      </c>
      <c r="N13" s="29">
        <v>7</v>
      </c>
    </row>
    <row r="14" spans="1:14" x14ac:dyDescent="0.2">
      <c r="C14">
        <v>1</v>
      </c>
      <c r="D14">
        <v>7</v>
      </c>
      <c r="E14">
        <v>8</v>
      </c>
      <c r="F14" t="s">
        <v>431</v>
      </c>
      <c r="M14" s="29" t="s">
        <v>697</v>
      </c>
      <c r="N14" s="29">
        <v>8</v>
      </c>
    </row>
    <row r="15" spans="1:14" x14ac:dyDescent="0.2">
      <c r="C15">
        <v>1</v>
      </c>
      <c r="D15">
        <v>7</v>
      </c>
      <c r="E15">
        <v>1</v>
      </c>
      <c r="F15" t="s">
        <v>432</v>
      </c>
      <c r="M15" s="29" t="s">
        <v>279</v>
      </c>
      <c r="N15" s="29">
        <v>9</v>
      </c>
    </row>
    <row r="16" spans="1:14" x14ac:dyDescent="0.2">
      <c r="C16">
        <v>1</v>
      </c>
      <c r="D16">
        <v>8</v>
      </c>
      <c r="E16">
        <v>7</v>
      </c>
      <c r="F16" t="s">
        <v>431</v>
      </c>
      <c r="M16" s="29" t="s">
        <v>280</v>
      </c>
      <c r="N16" s="29">
        <v>10</v>
      </c>
    </row>
    <row r="17" spans="3:14" x14ac:dyDescent="0.2">
      <c r="C17">
        <v>1</v>
      </c>
      <c r="D17">
        <v>8</v>
      </c>
      <c r="E17">
        <v>9</v>
      </c>
      <c r="F17" t="s">
        <v>432</v>
      </c>
      <c r="M17" s="29" t="s">
        <v>741</v>
      </c>
      <c r="N17" s="29">
        <v>11</v>
      </c>
    </row>
    <row r="18" spans="3:14" x14ac:dyDescent="0.2">
      <c r="C18">
        <v>1</v>
      </c>
      <c r="D18">
        <v>9</v>
      </c>
      <c r="E18">
        <v>4</v>
      </c>
      <c r="F18" t="s">
        <v>431</v>
      </c>
      <c r="M18" s="29" t="s">
        <v>158</v>
      </c>
      <c r="N18" s="29">
        <v>12</v>
      </c>
    </row>
    <row r="19" spans="3:14" x14ac:dyDescent="0.2">
      <c r="C19">
        <v>1</v>
      </c>
      <c r="D19">
        <v>9</v>
      </c>
      <c r="E19">
        <v>8</v>
      </c>
      <c r="F19" t="s">
        <v>432</v>
      </c>
      <c r="M19" s="29" t="s">
        <v>503</v>
      </c>
      <c r="N19" s="29">
        <v>13</v>
      </c>
    </row>
    <row r="20" spans="3:14" x14ac:dyDescent="0.2">
      <c r="C20">
        <v>1</v>
      </c>
      <c r="D20">
        <v>10</v>
      </c>
      <c r="E20">
        <v>1</v>
      </c>
      <c r="F20" t="s">
        <v>431</v>
      </c>
      <c r="M20" s="29" t="s">
        <v>742</v>
      </c>
      <c r="N20" s="29">
        <v>14</v>
      </c>
    </row>
    <row r="21" spans="3:14" x14ac:dyDescent="0.2">
      <c r="C21">
        <v>1</v>
      </c>
      <c r="D21">
        <v>10</v>
      </c>
      <c r="E21">
        <v>4</v>
      </c>
      <c r="F21" t="s">
        <v>432</v>
      </c>
      <c r="M21" s="29" t="s">
        <v>448</v>
      </c>
      <c r="N21" s="29">
        <v>15</v>
      </c>
    </row>
    <row r="22" spans="3:14" x14ac:dyDescent="0.2">
      <c r="C22">
        <v>2</v>
      </c>
      <c r="D22">
        <v>1</v>
      </c>
      <c r="E22">
        <v>4</v>
      </c>
      <c r="F22" t="s">
        <v>431</v>
      </c>
      <c r="M22" s="29" t="s">
        <v>159</v>
      </c>
      <c r="N22" s="29">
        <v>16</v>
      </c>
    </row>
    <row r="23" spans="3:14" x14ac:dyDescent="0.2">
      <c r="C23">
        <v>2</v>
      </c>
      <c r="D23">
        <v>1</v>
      </c>
      <c r="E23">
        <v>2</v>
      </c>
      <c r="F23" t="s">
        <v>432</v>
      </c>
      <c r="M23" s="29" t="s">
        <v>557</v>
      </c>
      <c r="N23" s="29">
        <v>17</v>
      </c>
    </row>
    <row r="24" spans="3:14" x14ac:dyDescent="0.2">
      <c r="C24">
        <v>2</v>
      </c>
      <c r="D24">
        <v>2</v>
      </c>
      <c r="E24">
        <v>7</v>
      </c>
      <c r="F24" t="s">
        <v>431</v>
      </c>
      <c r="M24" s="29" t="s">
        <v>160</v>
      </c>
      <c r="N24" s="29">
        <v>18</v>
      </c>
    </row>
    <row r="25" spans="3:14" x14ac:dyDescent="0.2">
      <c r="C25">
        <v>2</v>
      </c>
      <c r="D25">
        <v>2</v>
      </c>
      <c r="E25">
        <v>1</v>
      </c>
      <c r="F25" t="s">
        <v>432</v>
      </c>
      <c r="M25" s="29" t="s">
        <v>494</v>
      </c>
      <c r="N25" s="29">
        <v>19</v>
      </c>
    </row>
    <row r="26" spans="3:14" x14ac:dyDescent="0.2">
      <c r="C26">
        <v>2</v>
      </c>
      <c r="D26">
        <v>3</v>
      </c>
      <c r="E26">
        <v>6</v>
      </c>
      <c r="F26" t="s">
        <v>431</v>
      </c>
      <c r="M26" s="29" t="s">
        <v>161</v>
      </c>
      <c r="N26" s="29">
        <v>20</v>
      </c>
    </row>
    <row r="27" spans="3:14" x14ac:dyDescent="0.2">
      <c r="C27">
        <v>2</v>
      </c>
      <c r="D27">
        <v>3</v>
      </c>
      <c r="E27">
        <v>4</v>
      </c>
      <c r="F27" t="s">
        <v>432</v>
      </c>
      <c r="M27" s="29" t="s">
        <v>449</v>
      </c>
      <c r="N27" s="29">
        <v>21</v>
      </c>
    </row>
    <row r="28" spans="3:14" x14ac:dyDescent="0.2">
      <c r="C28">
        <v>2</v>
      </c>
      <c r="D28">
        <v>4</v>
      </c>
      <c r="E28">
        <v>1</v>
      </c>
      <c r="F28" t="s">
        <v>431</v>
      </c>
      <c r="M28" s="29" t="s">
        <v>634</v>
      </c>
      <c r="N28" s="29">
        <v>22</v>
      </c>
    </row>
    <row r="29" spans="3:14" x14ac:dyDescent="0.2">
      <c r="C29">
        <v>2</v>
      </c>
      <c r="D29">
        <v>4</v>
      </c>
      <c r="E29">
        <v>3</v>
      </c>
      <c r="F29" t="s">
        <v>432</v>
      </c>
      <c r="M29" s="29" t="s">
        <v>743</v>
      </c>
      <c r="N29" s="29">
        <v>23</v>
      </c>
    </row>
    <row r="30" spans="3:14" x14ac:dyDescent="0.2">
      <c r="C30">
        <v>2</v>
      </c>
      <c r="D30">
        <v>5</v>
      </c>
      <c r="E30">
        <v>9</v>
      </c>
      <c r="F30" t="s">
        <v>431</v>
      </c>
      <c r="M30" s="29" t="s">
        <v>559</v>
      </c>
      <c r="N30" s="29">
        <v>24</v>
      </c>
    </row>
    <row r="31" spans="3:14" x14ac:dyDescent="0.2">
      <c r="C31">
        <v>2</v>
      </c>
      <c r="D31">
        <v>5</v>
      </c>
      <c r="E31">
        <v>10</v>
      </c>
      <c r="F31" t="s">
        <v>432</v>
      </c>
      <c r="M31" s="29" t="s">
        <v>698</v>
      </c>
      <c r="N31" s="29">
        <v>25</v>
      </c>
    </row>
    <row r="32" spans="3:14" x14ac:dyDescent="0.2">
      <c r="C32">
        <v>2</v>
      </c>
      <c r="D32">
        <v>6</v>
      </c>
      <c r="E32">
        <v>3</v>
      </c>
      <c r="F32" t="s">
        <v>431</v>
      </c>
      <c r="M32" s="29" t="s">
        <v>162</v>
      </c>
      <c r="N32" s="29">
        <v>26</v>
      </c>
    </row>
    <row r="33" spans="3:14" x14ac:dyDescent="0.2">
      <c r="C33">
        <v>2</v>
      </c>
      <c r="D33">
        <v>6</v>
      </c>
      <c r="E33">
        <v>8</v>
      </c>
      <c r="F33" t="s">
        <v>432</v>
      </c>
      <c r="M33" s="29" t="s">
        <v>699</v>
      </c>
      <c r="N33" s="29">
        <v>27</v>
      </c>
    </row>
    <row r="34" spans="3:14" x14ac:dyDescent="0.2">
      <c r="C34">
        <v>2</v>
      </c>
      <c r="D34">
        <v>7</v>
      </c>
      <c r="E34">
        <v>2</v>
      </c>
      <c r="F34" t="s">
        <v>431</v>
      </c>
      <c r="M34" s="29" t="s">
        <v>744</v>
      </c>
      <c r="N34" s="29">
        <v>28</v>
      </c>
    </row>
    <row r="35" spans="3:14" x14ac:dyDescent="0.2">
      <c r="C35">
        <v>2</v>
      </c>
      <c r="D35">
        <v>7</v>
      </c>
      <c r="E35">
        <v>9</v>
      </c>
      <c r="F35" t="s">
        <v>432</v>
      </c>
      <c r="M35" s="29" t="s">
        <v>305</v>
      </c>
      <c r="N35" s="29">
        <v>29</v>
      </c>
    </row>
    <row r="36" spans="3:14" x14ac:dyDescent="0.2">
      <c r="C36">
        <v>2</v>
      </c>
      <c r="D36">
        <v>8</v>
      </c>
      <c r="E36">
        <v>10</v>
      </c>
      <c r="F36" t="s">
        <v>431</v>
      </c>
      <c r="M36" s="29" t="s">
        <v>745</v>
      </c>
      <c r="N36" s="29">
        <v>30</v>
      </c>
    </row>
    <row r="37" spans="3:14" x14ac:dyDescent="0.2">
      <c r="C37">
        <v>2</v>
      </c>
      <c r="D37">
        <v>8</v>
      </c>
      <c r="E37">
        <v>6</v>
      </c>
      <c r="F37" t="s">
        <v>432</v>
      </c>
      <c r="M37" s="29" t="s">
        <v>560</v>
      </c>
      <c r="N37" s="29">
        <v>31</v>
      </c>
    </row>
    <row r="38" spans="3:14" x14ac:dyDescent="0.2">
      <c r="C38">
        <v>2</v>
      </c>
      <c r="D38">
        <v>9</v>
      </c>
      <c r="E38">
        <v>5</v>
      </c>
      <c r="F38" t="s">
        <v>431</v>
      </c>
      <c r="M38" s="29" t="s">
        <v>450</v>
      </c>
      <c r="N38" s="29">
        <v>32</v>
      </c>
    </row>
    <row r="39" spans="3:14" x14ac:dyDescent="0.2">
      <c r="C39">
        <v>2</v>
      </c>
      <c r="D39">
        <v>9</v>
      </c>
      <c r="E39">
        <v>7</v>
      </c>
      <c r="F39" t="s">
        <v>432</v>
      </c>
      <c r="M39" s="29" t="s">
        <v>561</v>
      </c>
      <c r="N39" s="29">
        <v>33</v>
      </c>
    </row>
    <row r="40" spans="3:14" x14ac:dyDescent="0.2">
      <c r="C40">
        <v>2</v>
      </c>
      <c r="D40">
        <v>10</v>
      </c>
      <c r="E40">
        <v>8</v>
      </c>
      <c r="F40" t="s">
        <v>431</v>
      </c>
      <c r="M40" s="29" t="s">
        <v>746</v>
      </c>
      <c r="N40" s="29">
        <v>34</v>
      </c>
    </row>
    <row r="41" spans="3:14" x14ac:dyDescent="0.2">
      <c r="C41">
        <v>2</v>
      </c>
      <c r="D41">
        <v>10</v>
      </c>
      <c r="E41">
        <v>5</v>
      </c>
      <c r="F41" t="s">
        <v>432</v>
      </c>
      <c r="M41" s="29" t="s">
        <v>562</v>
      </c>
      <c r="N41" s="29">
        <v>35</v>
      </c>
    </row>
    <row r="42" spans="3:14" x14ac:dyDescent="0.2">
      <c r="C42">
        <v>3</v>
      </c>
      <c r="D42">
        <v>1</v>
      </c>
      <c r="E42">
        <v>5</v>
      </c>
      <c r="F42" t="s">
        <v>431</v>
      </c>
      <c r="M42" s="29" t="s">
        <v>451</v>
      </c>
      <c r="N42" s="29">
        <v>36</v>
      </c>
    </row>
    <row r="43" spans="3:14" x14ac:dyDescent="0.2">
      <c r="C43">
        <v>3</v>
      </c>
      <c r="D43">
        <v>1</v>
      </c>
      <c r="E43">
        <v>9</v>
      </c>
      <c r="F43" t="s">
        <v>432</v>
      </c>
      <c r="M43" s="29" t="s">
        <v>452</v>
      </c>
      <c r="N43" s="29">
        <v>37</v>
      </c>
    </row>
    <row r="44" spans="3:14" x14ac:dyDescent="0.2">
      <c r="C44">
        <v>3</v>
      </c>
      <c r="D44">
        <v>2</v>
      </c>
      <c r="E44">
        <v>8</v>
      </c>
      <c r="F44" t="s">
        <v>431</v>
      </c>
      <c r="M44" s="29" t="s">
        <v>563</v>
      </c>
      <c r="N44" s="29">
        <v>38</v>
      </c>
    </row>
    <row r="45" spans="3:14" x14ac:dyDescent="0.2">
      <c r="C45">
        <v>3</v>
      </c>
      <c r="D45">
        <v>2</v>
      </c>
      <c r="E45">
        <v>10</v>
      </c>
      <c r="F45" t="s">
        <v>432</v>
      </c>
      <c r="M45" s="29" t="s">
        <v>453</v>
      </c>
      <c r="N45" s="29">
        <v>39</v>
      </c>
    </row>
    <row r="46" spans="3:14" x14ac:dyDescent="0.2">
      <c r="C46">
        <v>3</v>
      </c>
      <c r="D46">
        <v>3</v>
      </c>
      <c r="E46">
        <v>9</v>
      </c>
      <c r="F46" t="s">
        <v>431</v>
      </c>
      <c r="M46" s="29" t="s">
        <v>564</v>
      </c>
      <c r="N46" s="29">
        <v>40</v>
      </c>
    </row>
    <row r="47" spans="3:14" x14ac:dyDescent="0.2">
      <c r="C47">
        <v>3</v>
      </c>
      <c r="D47">
        <v>3</v>
      </c>
      <c r="E47">
        <v>7</v>
      </c>
      <c r="F47" t="s">
        <v>432</v>
      </c>
      <c r="M47" s="29" t="s">
        <v>747</v>
      </c>
      <c r="N47" s="29">
        <v>41</v>
      </c>
    </row>
    <row r="48" spans="3:14" x14ac:dyDescent="0.2">
      <c r="C48">
        <v>3</v>
      </c>
      <c r="D48">
        <v>4</v>
      </c>
      <c r="E48">
        <v>7</v>
      </c>
      <c r="F48" t="s">
        <v>431</v>
      </c>
      <c r="M48" s="29" t="s">
        <v>565</v>
      </c>
      <c r="N48" s="29">
        <v>42</v>
      </c>
    </row>
    <row r="49" spans="3:14" x14ac:dyDescent="0.2">
      <c r="C49">
        <v>3</v>
      </c>
      <c r="D49">
        <v>4</v>
      </c>
      <c r="E49">
        <v>6</v>
      </c>
      <c r="F49" t="s">
        <v>432</v>
      </c>
      <c r="M49" s="29" t="s">
        <v>566</v>
      </c>
      <c r="N49" s="29">
        <v>43</v>
      </c>
    </row>
    <row r="50" spans="3:14" x14ac:dyDescent="0.2">
      <c r="C50">
        <v>3</v>
      </c>
      <c r="D50">
        <v>5</v>
      </c>
      <c r="E50">
        <v>1</v>
      </c>
      <c r="F50" t="s">
        <v>431</v>
      </c>
      <c r="M50" s="29" t="s">
        <v>454</v>
      </c>
      <c r="N50" s="29">
        <v>44</v>
      </c>
    </row>
    <row r="51" spans="3:14" x14ac:dyDescent="0.2">
      <c r="C51">
        <v>3</v>
      </c>
      <c r="D51">
        <v>5</v>
      </c>
      <c r="E51">
        <v>8</v>
      </c>
      <c r="F51" t="s">
        <v>432</v>
      </c>
      <c r="M51" s="29" t="s">
        <v>748</v>
      </c>
      <c r="N51" s="29">
        <v>45</v>
      </c>
    </row>
    <row r="52" spans="3:14" x14ac:dyDescent="0.2">
      <c r="C52">
        <v>3</v>
      </c>
      <c r="D52">
        <v>6</v>
      </c>
      <c r="E52">
        <v>10</v>
      </c>
      <c r="F52" t="s">
        <v>431</v>
      </c>
      <c r="M52" s="29" t="s">
        <v>567</v>
      </c>
      <c r="N52" s="29">
        <v>46</v>
      </c>
    </row>
    <row r="53" spans="3:14" x14ac:dyDescent="0.2">
      <c r="C53">
        <v>3</v>
      </c>
      <c r="D53">
        <v>6</v>
      </c>
      <c r="E53">
        <v>4</v>
      </c>
      <c r="F53" t="s">
        <v>432</v>
      </c>
      <c r="M53" s="29" t="s">
        <v>568</v>
      </c>
      <c r="N53" s="29">
        <v>47</v>
      </c>
    </row>
    <row r="54" spans="3:14" x14ac:dyDescent="0.2">
      <c r="C54">
        <v>3</v>
      </c>
      <c r="D54">
        <v>7</v>
      </c>
      <c r="E54">
        <v>4</v>
      </c>
      <c r="F54" t="s">
        <v>431</v>
      </c>
      <c r="M54" s="29" t="s">
        <v>281</v>
      </c>
      <c r="N54" s="29">
        <v>48</v>
      </c>
    </row>
    <row r="55" spans="3:14" x14ac:dyDescent="0.2">
      <c r="C55">
        <v>3</v>
      </c>
      <c r="D55">
        <v>7</v>
      </c>
      <c r="E55">
        <v>3</v>
      </c>
      <c r="F55" t="s">
        <v>432</v>
      </c>
      <c r="M55" s="29" t="s">
        <v>749</v>
      </c>
      <c r="N55" s="29">
        <v>49</v>
      </c>
    </row>
    <row r="56" spans="3:14" x14ac:dyDescent="0.2">
      <c r="C56">
        <v>3</v>
      </c>
      <c r="D56">
        <v>8</v>
      </c>
      <c r="E56">
        <v>2</v>
      </c>
      <c r="F56" t="s">
        <v>431</v>
      </c>
      <c r="M56" s="29" t="s">
        <v>479</v>
      </c>
      <c r="N56" s="29">
        <v>50</v>
      </c>
    </row>
    <row r="57" spans="3:14" x14ac:dyDescent="0.2">
      <c r="C57">
        <v>3</v>
      </c>
      <c r="D57">
        <v>8</v>
      </c>
      <c r="E57">
        <v>5</v>
      </c>
      <c r="F57" t="s">
        <v>432</v>
      </c>
      <c r="M57" s="29" t="s">
        <v>483</v>
      </c>
      <c r="N57" s="29">
        <v>51</v>
      </c>
    </row>
    <row r="58" spans="3:14" x14ac:dyDescent="0.2">
      <c r="C58">
        <v>3</v>
      </c>
      <c r="D58">
        <v>9</v>
      </c>
      <c r="E58">
        <v>3</v>
      </c>
      <c r="F58" t="s">
        <v>431</v>
      </c>
      <c r="M58" s="29" t="s">
        <v>750</v>
      </c>
      <c r="N58" s="29">
        <v>52</v>
      </c>
    </row>
    <row r="59" spans="3:14" x14ac:dyDescent="0.2">
      <c r="C59">
        <v>3</v>
      </c>
      <c r="D59">
        <v>9</v>
      </c>
      <c r="E59">
        <v>1</v>
      </c>
      <c r="F59" t="s">
        <v>432</v>
      </c>
      <c r="M59" s="29" t="s">
        <v>163</v>
      </c>
      <c r="N59" s="29">
        <v>53</v>
      </c>
    </row>
    <row r="60" spans="3:14" x14ac:dyDescent="0.2">
      <c r="C60">
        <v>3</v>
      </c>
      <c r="D60">
        <v>10</v>
      </c>
      <c r="E60">
        <v>6</v>
      </c>
      <c r="F60" t="s">
        <v>431</v>
      </c>
      <c r="M60" s="29" t="s">
        <v>303</v>
      </c>
      <c r="N60" s="29">
        <v>54</v>
      </c>
    </row>
    <row r="61" spans="3:14" x14ac:dyDescent="0.2">
      <c r="C61">
        <v>3</v>
      </c>
      <c r="D61">
        <v>10</v>
      </c>
      <c r="E61">
        <v>2</v>
      </c>
      <c r="F61" t="s">
        <v>432</v>
      </c>
      <c r="M61" s="29" t="s">
        <v>164</v>
      </c>
      <c r="N61" s="29">
        <v>55</v>
      </c>
    </row>
    <row r="62" spans="3:14" x14ac:dyDescent="0.2">
      <c r="C62">
        <v>4</v>
      </c>
      <c r="D62">
        <v>1</v>
      </c>
      <c r="E62">
        <v>6</v>
      </c>
      <c r="F62" t="s">
        <v>431</v>
      </c>
      <c r="M62" s="29" t="s">
        <v>273</v>
      </c>
      <c r="N62" s="29">
        <v>56</v>
      </c>
    </row>
    <row r="63" spans="3:14" x14ac:dyDescent="0.2">
      <c r="C63">
        <v>4</v>
      </c>
      <c r="D63">
        <v>1</v>
      </c>
      <c r="E63">
        <v>8</v>
      </c>
      <c r="F63" t="s">
        <v>432</v>
      </c>
      <c r="M63" s="29" t="s">
        <v>751</v>
      </c>
      <c r="N63" s="29">
        <v>57</v>
      </c>
    </row>
    <row r="64" spans="3:14" x14ac:dyDescent="0.2">
      <c r="C64">
        <v>4</v>
      </c>
      <c r="D64">
        <v>2</v>
      </c>
      <c r="E64">
        <v>9</v>
      </c>
      <c r="F64" t="s">
        <v>431</v>
      </c>
      <c r="M64" s="29" t="s">
        <v>569</v>
      </c>
      <c r="N64" s="29">
        <v>58</v>
      </c>
    </row>
    <row r="65" spans="3:14" x14ac:dyDescent="0.2">
      <c r="C65">
        <v>4</v>
      </c>
      <c r="D65">
        <v>2</v>
      </c>
      <c r="E65">
        <v>4</v>
      </c>
      <c r="F65" t="s">
        <v>432</v>
      </c>
      <c r="M65" s="29" t="s">
        <v>165</v>
      </c>
      <c r="N65" s="29">
        <v>59</v>
      </c>
    </row>
    <row r="66" spans="3:14" x14ac:dyDescent="0.2">
      <c r="C66">
        <v>4</v>
      </c>
      <c r="D66">
        <v>3</v>
      </c>
      <c r="E66">
        <v>8</v>
      </c>
      <c r="F66" t="s">
        <v>431</v>
      </c>
      <c r="M66" s="29" t="s">
        <v>504</v>
      </c>
      <c r="N66" s="29">
        <v>60</v>
      </c>
    </row>
    <row r="67" spans="3:14" x14ac:dyDescent="0.2">
      <c r="C67">
        <v>4</v>
      </c>
      <c r="D67">
        <v>3</v>
      </c>
      <c r="E67">
        <v>10</v>
      </c>
      <c r="F67" t="s">
        <v>432</v>
      </c>
      <c r="M67" s="29" t="s">
        <v>496</v>
      </c>
      <c r="N67" s="29">
        <v>61</v>
      </c>
    </row>
    <row r="68" spans="3:14" x14ac:dyDescent="0.2">
      <c r="C68">
        <v>4</v>
      </c>
      <c r="D68">
        <v>4</v>
      </c>
      <c r="E68">
        <v>5</v>
      </c>
      <c r="F68" t="s">
        <v>431</v>
      </c>
      <c r="M68" s="29" t="s">
        <v>505</v>
      </c>
      <c r="N68" s="29">
        <v>62</v>
      </c>
    </row>
    <row r="69" spans="3:14" x14ac:dyDescent="0.2">
      <c r="C69">
        <v>4</v>
      </c>
      <c r="D69">
        <v>4</v>
      </c>
      <c r="E69">
        <v>2</v>
      </c>
      <c r="F69" t="s">
        <v>432</v>
      </c>
      <c r="M69" s="29" t="s">
        <v>166</v>
      </c>
      <c r="N69" s="29">
        <v>63</v>
      </c>
    </row>
    <row r="70" spans="3:14" x14ac:dyDescent="0.2">
      <c r="C70">
        <v>4</v>
      </c>
      <c r="D70">
        <v>5</v>
      </c>
      <c r="E70">
        <v>4</v>
      </c>
      <c r="F70" t="s">
        <v>431</v>
      </c>
      <c r="M70" s="29" t="s">
        <v>313</v>
      </c>
      <c r="N70" s="29">
        <v>64</v>
      </c>
    </row>
    <row r="71" spans="3:14" x14ac:dyDescent="0.2">
      <c r="C71">
        <v>4</v>
      </c>
      <c r="D71">
        <v>5</v>
      </c>
      <c r="E71">
        <v>7</v>
      </c>
      <c r="F71" t="s">
        <v>432</v>
      </c>
      <c r="M71" s="29" t="s">
        <v>167</v>
      </c>
      <c r="N71" s="29">
        <v>65</v>
      </c>
    </row>
    <row r="72" spans="3:14" x14ac:dyDescent="0.2">
      <c r="C72">
        <v>4</v>
      </c>
      <c r="D72">
        <v>6</v>
      </c>
      <c r="E72">
        <v>1</v>
      </c>
      <c r="F72" t="s">
        <v>431</v>
      </c>
      <c r="M72" s="29" t="s">
        <v>168</v>
      </c>
      <c r="N72" s="29">
        <v>66</v>
      </c>
    </row>
    <row r="73" spans="3:14" x14ac:dyDescent="0.2">
      <c r="C73">
        <v>4</v>
      </c>
      <c r="D73">
        <v>6</v>
      </c>
      <c r="E73">
        <v>9</v>
      </c>
      <c r="F73" t="s">
        <v>432</v>
      </c>
      <c r="M73" s="29" t="s">
        <v>264</v>
      </c>
      <c r="N73" s="29">
        <v>67</v>
      </c>
    </row>
    <row r="74" spans="3:14" x14ac:dyDescent="0.2">
      <c r="C74">
        <v>4</v>
      </c>
      <c r="D74">
        <v>7</v>
      </c>
      <c r="E74">
        <v>10</v>
      </c>
      <c r="F74" t="s">
        <v>431</v>
      </c>
      <c r="M74" s="29" t="s">
        <v>250</v>
      </c>
      <c r="N74" s="29">
        <v>68</v>
      </c>
    </row>
    <row r="75" spans="3:14" x14ac:dyDescent="0.2">
      <c r="C75">
        <v>4</v>
      </c>
      <c r="D75">
        <v>7</v>
      </c>
      <c r="E75">
        <v>5</v>
      </c>
      <c r="F75" t="s">
        <v>432</v>
      </c>
      <c r="M75" s="29" t="s">
        <v>455</v>
      </c>
      <c r="N75" s="29">
        <v>69</v>
      </c>
    </row>
    <row r="76" spans="3:14" x14ac:dyDescent="0.2">
      <c r="C76">
        <v>4</v>
      </c>
      <c r="D76">
        <v>8</v>
      </c>
      <c r="E76">
        <v>3</v>
      </c>
      <c r="F76" t="s">
        <v>431</v>
      </c>
      <c r="M76" s="29" t="s">
        <v>254</v>
      </c>
      <c r="N76" s="29">
        <v>70</v>
      </c>
    </row>
    <row r="77" spans="3:14" x14ac:dyDescent="0.2">
      <c r="C77">
        <v>4</v>
      </c>
      <c r="D77">
        <v>8</v>
      </c>
      <c r="E77">
        <v>1</v>
      </c>
      <c r="F77" t="s">
        <v>432</v>
      </c>
      <c r="M77" s="29" t="s">
        <v>314</v>
      </c>
      <c r="N77" s="29">
        <v>71</v>
      </c>
    </row>
    <row r="78" spans="3:14" x14ac:dyDescent="0.2">
      <c r="C78">
        <v>4</v>
      </c>
      <c r="D78">
        <v>9</v>
      </c>
      <c r="E78">
        <v>2</v>
      </c>
      <c r="F78" t="s">
        <v>431</v>
      </c>
      <c r="M78" s="29" t="s">
        <v>169</v>
      </c>
      <c r="N78" s="29">
        <v>72</v>
      </c>
    </row>
    <row r="79" spans="3:14" x14ac:dyDescent="0.2">
      <c r="C79">
        <v>4</v>
      </c>
      <c r="D79">
        <v>9</v>
      </c>
      <c r="E79">
        <v>6</v>
      </c>
      <c r="F79" t="s">
        <v>432</v>
      </c>
      <c r="M79" s="29" t="s">
        <v>570</v>
      </c>
      <c r="N79" s="29">
        <v>73</v>
      </c>
    </row>
    <row r="80" spans="3:14" x14ac:dyDescent="0.2">
      <c r="C80">
        <v>4</v>
      </c>
      <c r="D80">
        <v>10</v>
      </c>
      <c r="E80">
        <v>7</v>
      </c>
      <c r="F80" t="s">
        <v>431</v>
      </c>
      <c r="M80" s="29" t="s">
        <v>456</v>
      </c>
      <c r="N80" s="29">
        <v>74</v>
      </c>
    </row>
    <row r="81" spans="3:14" x14ac:dyDescent="0.2">
      <c r="C81">
        <v>4</v>
      </c>
      <c r="D81">
        <v>10</v>
      </c>
      <c r="E81">
        <v>3</v>
      </c>
      <c r="F81" t="s">
        <v>432</v>
      </c>
      <c r="M81" s="29" t="s">
        <v>571</v>
      </c>
      <c r="N81" s="29">
        <v>75</v>
      </c>
    </row>
    <row r="82" spans="3:14" x14ac:dyDescent="0.2">
      <c r="C82">
        <v>5</v>
      </c>
      <c r="D82">
        <v>1</v>
      </c>
      <c r="E82">
        <v>3</v>
      </c>
      <c r="F82" t="s">
        <v>431</v>
      </c>
      <c r="M82" s="29" t="s">
        <v>572</v>
      </c>
      <c r="N82" s="29">
        <v>76</v>
      </c>
    </row>
    <row r="83" spans="3:14" x14ac:dyDescent="0.2">
      <c r="C83">
        <v>5</v>
      </c>
      <c r="D83">
        <v>2</v>
      </c>
      <c r="E83">
        <v>5</v>
      </c>
      <c r="F83" t="s">
        <v>431</v>
      </c>
      <c r="M83" s="29" t="s">
        <v>265</v>
      </c>
      <c r="N83" s="29">
        <v>77</v>
      </c>
    </row>
    <row r="84" spans="3:14" x14ac:dyDescent="0.2">
      <c r="C84">
        <v>5</v>
      </c>
      <c r="D84">
        <v>3</v>
      </c>
      <c r="E84">
        <v>1</v>
      </c>
      <c r="F84" t="s">
        <v>431</v>
      </c>
      <c r="M84" s="29" t="s">
        <v>752</v>
      </c>
      <c r="N84" s="29">
        <v>78</v>
      </c>
    </row>
    <row r="85" spans="3:14" x14ac:dyDescent="0.2">
      <c r="C85">
        <v>5</v>
      </c>
      <c r="D85">
        <v>4</v>
      </c>
      <c r="E85">
        <v>8</v>
      </c>
      <c r="F85" t="s">
        <v>431</v>
      </c>
      <c r="M85" s="29" t="s">
        <v>170</v>
      </c>
      <c r="N85" s="29">
        <v>79</v>
      </c>
    </row>
    <row r="86" spans="3:14" x14ac:dyDescent="0.2">
      <c r="C86">
        <v>5</v>
      </c>
      <c r="D86">
        <v>5</v>
      </c>
      <c r="E86">
        <v>2</v>
      </c>
      <c r="F86" t="s">
        <v>431</v>
      </c>
      <c r="M86" s="29" t="s">
        <v>506</v>
      </c>
      <c r="N86" s="29">
        <v>80</v>
      </c>
    </row>
    <row r="87" spans="3:14" x14ac:dyDescent="0.2">
      <c r="C87">
        <v>5</v>
      </c>
      <c r="D87">
        <v>6</v>
      </c>
      <c r="E87">
        <v>7</v>
      </c>
      <c r="F87" t="s">
        <v>431</v>
      </c>
      <c r="M87" s="29" t="s">
        <v>457</v>
      </c>
      <c r="N87" s="29">
        <v>81</v>
      </c>
    </row>
    <row r="88" spans="3:14" x14ac:dyDescent="0.2">
      <c r="C88">
        <v>5</v>
      </c>
      <c r="D88">
        <v>7</v>
      </c>
      <c r="E88">
        <v>6</v>
      </c>
      <c r="F88" t="s">
        <v>431</v>
      </c>
      <c r="M88" s="29" t="s">
        <v>171</v>
      </c>
      <c r="N88" s="29">
        <v>82</v>
      </c>
    </row>
    <row r="89" spans="3:14" x14ac:dyDescent="0.2">
      <c r="C89">
        <v>5</v>
      </c>
      <c r="D89">
        <v>8</v>
      </c>
      <c r="E89">
        <v>4</v>
      </c>
      <c r="F89" t="s">
        <v>431</v>
      </c>
      <c r="M89" s="29" t="s">
        <v>573</v>
      </c>
      <c r="N89" s="29">
        <v>83</v>
      </c>
    </row>
    <row r="90" spans="3:14" x14ac:dyDescent="0.2">
      <c r="C90">
        <v>5</v>
      </c>
      <c r="D90">
        <v>9</v>
      </c>
      <c r="E90">
        <v>10</v>
      </c>
      <c r="F90" t="s">
        <v>431</v>
      </c>
      <c r="M90" s="29" t="s">
        <v>172</v>
      </c>
      <c r="N90" s="29">
        <v>84</v>
      </c>
    </row>
    <row r="91" spans="3:14" x14ac:dyDescent="0.2">
      <c r="C91">
        <v>5</v>
      </c>
      <c r="D91">
        <v>10</v>
      </c>
      <c r="E91">
        <v>9</v>
      </c>
      <c r="F91" t="s">
        <v>431</v>
      </c>
      <c r="M91" s="29" t="s">
        <v>753</v>
      </c>
      <c r="N91" s="29">
        <v>85</v>
      </c>
    </row>
    <row r="92" spans="3:14" x14ac:dyDescent="0.2">
      <c r="C92">
        <v>6</v>
      </c>
      <c r="D92">
        <v>1</v>
      </c>
      <c r="E92">
        <v>5</v>
      </c>
      <c r="F92" t="s">
        <v>431</v>
      </c>
      <c r="M92" s="29" t="s">
        <v>296</v>
      </c>
      <c r="N92" s="29">
        <v>86</v>
      </c>
    </row>
    <row r="93" spans="3:14" x14ac:dyDescent="0.2">
      <c r="C93">
        <v>6</v>
      </c>
      <c r="D93">
        <v>1</v>
      </c>
      <c r="E93">
        <v>10</v>
      </c>
      <c r="F93" t="s">
        <v>432</v>
      </c>
      <c r="M93" s="29" t="s">
        <v>574</v>
      </c>
      <c r="N93" s="29">
        <v>87</v>
      </c>
    </row>
    <row r="94" spans="3:14" x14ac:dyDescent="0.2">
      <c r="C94">
        <v>6</v>
      </c>
      <c r="D94">
        <v>2</v>
      </c>
      <c r="E94">
        <v>8</v>
      </c>
      <c r="F94" t="s">
        <v>431</v>
      </c>
      <c r="M94" s="29" t="s">
        <v>497</v>
      </c>
      <c r="N94" s="29">
        <v>88</v>
      </c>
    </row>
    <row r="95" spans="3:14" x14ac:dyDescent="0.2">
      <c r="C95">
        <v>6</v>
      </c>
      <c r="D95">
        <v>2</v>
      </c>
      <c r="E95">
        <v>6</v>
      </c>
      <c r="F95" t="s">
        <v>432</v>
      </c>
      <c r="M95" s="29" t="s">
        <v>575</v>
      </c>
      <c r="N95" s="29">
        <v>89</v>
      </c>
    </row>
    <row r="96" spans="3:14" x14ac:dyDescent="0.2">
      <c r="C96">
        <v>6</v>
      </c>
      <c r="D96">
        <v>3</v>
      </c>
      <c r="E96">
        <v>9</v>
      </c>
      <c r="F96" t="s">
        <v>431</v>
      </c>
      <c r="M96" s="29" t="s">
        <v>576</v>
      </c>
      <c r="N96" s="29">
        <v>90</v>
      </c>
    </row>
    <row r="97" spans="3:14" x14ac:dyDescent="0.2">
      <c r="C97">
        <v>6</v>
      </c>
      <c r="D97">
        <v>3</v>
      </c>
      <c r="E97">
        <v>5</v>
      </c>
      <c r="F97" t="s">
        <v>432</v>
      </c>
      <c r="M97" s="29" t="s">
        <v>480</v>
      </c>
      <c r="N97" s="29">
        <v>91</v>
      </c>
    </row>
    <row r="98" spans="3:14" x14ac:dyDescent="0.2">
      <c r="C98">
        <v>6</v>
      </c>
      <c r="D98">
        <v>4</v>
      </c>
      <c r="E98">
        <v>7</v>
      </c>
      <c r="F98" t="s">
        <v>431</v>
      </c>
      <c r="M98" s="29" t="s">
        <v>173</v>
      </c>
      <c r="N98" s="29">
        <v>92</v>
      </c>
    </row>
    <row r="99" spans="3:14" x14ac:dyDescent="0.2">
      <c r="C99">
        <v>6</v>
      </c>
      <c r="D99">
        <v>4</v>
      </c>
      <c r="E99">
        <v>9</v>
      </c>
      <c r="F99" t="s">
        <v>432</v>
      </c>
      <c r="M99" s="29" t="s">
        <v>255</v>
      </c>
      <c r="N99" s="29">
        <v>93</v>
      </c>
    </row>
    <row r="100" spans="3:14" x14ac:dyDescent="0.2">
      <c r="C100">
        <v>6</v>
      </c>
      <c r="D100">
        <v>5</v>
      </c>
      <c r="E100">
        <v>1</v>
      </c>
      <c r="F100" t="s">
        <v>431</v>
      </c>
      <c r="M100" s="29" t="s">
        <v>577</v>
      </c>
      <c r="N100" s="29">
        <v>94</v>
      </c>
    </row>
    <row r="101" spans="3:14" x14ac:dyDescent="0.2">
      <c r="C101">
        <v>6</v>
      </c>
      <c r="D101">
        <v>5</v>
      </c>
      <c r="E101">
        <v>3</v>
      </c>
      <c r="F101" t="s">
        <v>432</v>
      </c>
      <c r="M101" s="29" t="s">
        <v>633</v>
      </c>
      <c r="N101" s="29">
        <v>95</v>
      </c>
    </row>
    <row r="102" spans="3:14" x14ac:dyDescent="0.2">
      <c r="C102">
        <v>6</v>
      </c>
      <c r="D102">
        <v>6</v>
      </c>
      <c r="E102">
        <v>10</v>
      </c>
      <c r="F102" t="s">
        <v>431</v>
      </c>
      <c r="M102" s="29" t="s">
        <v>754</v>
      </c>
      <c r="N102" s="29">
        <v>96</v>
      </c>
    </row>
    <row r="103" spans="3:14" x14ac:dyDescent="0.2">
      <c r="C103">
        <v>6</v>
      </c>
      <c r="D103">
        <v>6</v>
      </c>
      <c r="E103">
        <v>2</v>
      </c>
      <c r="F103" t="s">
        <v>432</v>
      </c>
      <c r="M103" s="29" t="s">
        <v>315</v>
      </c>
      <c r="N103" s="29">
        <v>97</v>
      </c>
    </row>
    <row r="104" spans="3:14" x14ac:dyDescent="0.2">
      <c r="C104">
        <v>6</v>
      </c>
      <c r="D104">
        <v>7</v>
      </c>
      <c r="E104">
        <v>4</v>
      </c>
      <c r="F104" t="s">
        <v>431</v>
      </c>
      <c r="M104" s="29" t="s">
        <v>755</v>
      </c>
      <c r="N104" s="29">
        <v>98</v>
      </c>
    </row>
    <row r="105" spans="3:14" x14ac:dyDescent="0.2">
      <c r="C105">
        <v>6</v>
      </c>
      <c r="D105">
        <v>7</v>
      </c>
      <c r="E105">
        <v>8</v>
      </c>
      <c r="F105" t="s">
        <v>432</v>
      </c>
      <c r="M105" s="29" t="s">
        <v>756</v>
      </c>
      <c r="N105" s="29">
        <v>99</v>
      </c>
    </row>
    <row r="106" spans="3:14" x14ac:dyDescent="0.2">
      <c r="C106">
        <v>6</v>
      </c>
      <c r="D106">
        <v>8</v>
      </c>
      <c r="E106">
        <v>2</v>
      </c>
      <c r="F106" t="s">
        <v>431</v>
      </c>
      <c r="M106" s="29" t="s">
        <v>757</v>
      </c>
      <c r="N106" s="29">
        <v>100</v>
      </c>
    </row>
    <row r="107" spans="3:14" x14ac:dyDescent="0.2">
      <c r="C107">
        <v>6</v>
      </c>
      <c r="D107">
        <v>8</v>
      </c>
      <c r="E107">
        <v>7</v>
      </c>
      <c r="F107" t="s">
        <v>432</v>
      </c>
      <c r="M107" s="29" t="s">
        <v>578</v>
      </c>
      <c r="N107" s="29">
        <v>101</v>
      </c>
    </row>
    <row r="108" spans="3:14" x14ac:dyDescent="0.2">
      <c r="C108">
        <v>6</v>
      </c>
      <c r="D108">
        <v>9</v>
      </c>
      <c r="E108">
        <v>3</v>
      </c>
      <c r="F108" t="s">
        <v>431</v>
      </c>
      <c r="M108" s="29" t="s">
        <v>294</v>
      </c>
      <c r="N108" s="29">
        <v>102</v>
      </c>
    </row>
    <row r="109" spans="3:14" x14ac:dyDescent="0.2">
      <c r="C109">
        <v>6</v>
      </c>
      <c r="D109">
        <v>9</v>
      </c>
      <c r="E109">
        <v>4</v>
      </c>
      <c r="F109" t="s">
        <v>432</v>
      </c>
      <c r="M109" s="29" t="s">
        <v>579</v>
      </c>
      <c r="N109" s="29">
        <v>103</v>
      </c>
    </row>
    <row r="110" spans="3:14" x14ac:dyDescent="0.2">
      <c r="C110">
        <v>6</v>
      </c>
      <c r="D110">
        <v>10</v>
      </c>
      <c r="E110">
        <v>6</v>
      </c>
      <c r="F110" t="s">
        <v>431</v>
      </c>
      <c r="M110" s="29" t="s">
        <v>484</v>
      </c>
      <c r="N110" s="29">
        <v>104</v>
      </c>
    </row>
    <row r="111" spans="3:14" x14ac:dyDescent="0.2">
      <c r="C111">
        <v>6</v>
      </c>
      <c r="D111">
        <v>10</v>
      </c>
      <c r="E111">
        <v>1</v>
      </c>
      <c r="F111" t="s">
        <v>432</v>
      </c>
      <c r="M111" s="29" t="s">
        <v>758</v>
      </c>
      <c r="N111" s="29">
        <v>105</v>
      </c>
    </row>
    <row r="112" spans="3:14" x14ac:dyDescent="0.2">
      <c r="C112">
        <v>7</v>
      </c>
      <c r="D112">
        <v>1</v>
      </c>
      <c r="E112">
        <v>7</v>
      </c>
      <c r="F112" t="s">
        <v>431</v>
      </c>
      <c r="M112" s="29" t="s">
        <v>759</v>
      </c>
      <c r="N112" s="29">
        <v>106</v>
      </c>
    </row>
    <row r="113" spans="3:14" x14ac:dyDescent="0.2">
      <c r="C113">
        <v>7</v>
      </c>
      <c r="D113">
        <v>2</v>
      </c>
      <c r="E113">
        <v>3</v>
      </c>
      <c r="F113" t="s">
        <v>431</v>
      </c>
      <c r="M113" s="29" t="s">
        <v>174</v>
      </c>
      <c r="N113" s="29">
        <v>107</v>
      </c>
    </row>
    <row r="114" spans="3:14" x14ac:dyDescent="0.2">
      <c r="C114">
        <v>7</v>
      </c>
      <c r="D114">
        <v>3</v>
      </c>
      <c r="E114">
        <v>2</v>
      </c>
      <c r="F114" t="s">
        <v>431</v>
      </c>
      <c r="M114" s="29" t="s">
        <v>241</v>
      </c>
      <c r="N114" s="29">
        <v>108</v>
      </c>
    </row>
    <row r="115" spans="3:14" x14ac:dyDescent="0.2">
      <c r="C115">
        <v>7</v>
      </c>
      <c r="D115">
        <v>4</v>
      </c>
      <c r="E115">
        <v>10</v>
      </c>
      <c r="F115" t="s">
        <v>431</v>
      </c>
      <c r="M115" s="29" t="s">
        <v>507</v>
      </c>
      <c r="N115" s="29">
        <v>109</v>
      </c>
    </row>
    <row r="116" spans="3:14" x14ac:dyDescent="0.2">
      <c r="C116">
        <v>7</v>
      </c>
      <c r="D116">
        <v>5</v>
      </c>
      <c r="E116">
        <v>6</v>
      </c>
      <c r="F116" t="s">
        <v>431</v>
      </c>
      <c r="M116" s="29" t="s">
        <v>306</v>
      </c>
      <c r="N116" s="29">
        <v>110</v>
      </c>
    </row>
    <row r="117" spans="3:14" x14ac:dyDescent="0.2">
      <c r="C117">
        <v>7</v>
      </c>
      <c r="D117">
        <v>6</v>
      </c>
      <c r="E117">
        <v>5</v>
      </c>
      <c r="F117" t="s">
        <v>431</v>
      </c>
      <c r="M117" s="29" t="s">
        <v>301</v>
      </c>
      <c r="N117" s="29">
        <v>111</v>
      </c>
    </row>
    <row r="118" spans="3:14" x14ac:dyDescent="0.2">
      <c r="C118">
        <v>7</v>
      </c>
      <c r="D118">
        <v>7</v>
      </c>
      <c r="E118">
        <v>1</v>
      </c>
      <c r="F118" t="s">
        <v>431</v>
      </c>
      <c r="M118" s="29" t="s">
        <v>700</v>
      </c>
      <c r="N118" s="29">
        <v>112</v>
      </c>
    </row>
    <row r="119" spans="3:14" x14ac:dyDescent="0.2">
      <c r="C119">
        <v>7</v>
      </c>
      <c r="D119">
        <v>8</v>
      </c>
      <c r="E119">
        <v>9</v>
      </c>
      <c r="F119" t="s">
        <v>431</v>
      </c>
      <c r="M119" s="29" t="s">
        <v>300</v>
      </c>
      <c r="N119" s="29">
        <v>113</v>
      </c>
    </row>
    <row r="120" spans="3:14" x14ac:dyDescent="0.2">
      <c r="C120">
        <v>7</v>
      </c>
      <c r="D120">
        <v>9</v>
      </c>
      <c r="E120">
        <v>8</v>
      </c>
      <c r="F120" t="s">
        <v>431</v>
      </c>
      <c r="M120" s="29" t="s">
        <v>580</v>
      </c>
      <c r="N120" s="29">
        <v>114</v>
      </c>
    </row>
    <row r="121" spans="3:14" x14ac:dyDescent="0.2">
      <c r="C121">
        <v>7</v>
      </c>
      <c r="D121">
        <v>10</v>
      </c>
      <c r="E121">
        <v>4</v>
      </c>
      <c r="F121" t="s">
        <v>431</v>
      </c>
      <c r="M121" s="29" t="s">
        <v>581</v>
      </c>
      <c r="N121" s="29">
        <v>115</v>
      </c>
    </row>
    <row r="122" spans="3:14" x14ac:dyDescent="0.2">
      <c r="C122">
        <v>8</v>
      </c>
      <c r="D122">
        <v>1</v>
      </c>
      <c r="E122">
        <v>8</v>
      </c>
      <c r="F122" t="s">
        <v>431</v>
      </c>
      <c r="M122" s="29" t="s">
        <v>760</v>
      </c>
      <c r="N122" s="29">
        <v>116</v>
      </c>
    </row>
    <row r="123" spans="3:14" x14ac:dyDescent="0.2">
      <c r="C123">
        <v>8</v>
      </c>
      <c r="D123">
        <v>1</v>
      </c>
      <c r="E123">
        <v>2</v>
      </c>
      <c r="F123" t="s">
        <v>432</v>
      </c>
      <c r="M123" s="29" t="s">
        <v>582</v>
      </c>
      <c r="N123" s="29">
        <v>117</v>
      </c>
    </row>
    <row r="124" spans="3:14" x14ac:dyDescent="0.2">
      <c r="C124">
        <v>8</v>
      </c>
      <c r="D124">
        <v>2</v>
      </c>
      <c r="E124">
        <v>4</v>
      </c>
      <c r="F124" t="s">
        <v>431</v>
      </c>
      <c r="M124" s="29" t="s">
        <v>583</v>
      </c>
      <c r="N124" s="29">
        <v>118</v>
      </c>
    </row>
    <row r="125" spans="3:14" x14ac:dyDescent="0.2">
      <c r="C125">
        <v>8</v>
      </c>
      <c r="D125">
        <v>2</v>
      </c>
      <c r="E125">
        <v>1</v>
      </c>
      <c r="F125" t="s">
        <v>432</v>
      </c>
      <c r="M125" s="29" t="s">
        <v>458</v>
      </c>
      <c r="N125" s="29">
        <v>119</v>
      </c>
    </row>
    <row r="126" spans="3:14" x14ac:dyDescent="0.2">
      <c r="C126">
        <v>8</v>
      </c>
      <c r="D126">
        <v>3</v>
      </c>
      <c r="E126">
        <v>10</v>
      </c>
      <c r="F126" t="s">
        <v>431</v>
      </c>
      <c r="M126" s="29" t="s">
        <v>761</v>
      </c>
      <c r="N126" s="29">
        <v>120</v>
      </c>
    </row>
    <row r="127" spans="3:14" x14ac:dyDescent="0.2">
      <c r="C127">
        <v>8</v>
      </c>
      <c r="D127">
        <v>3</v>
      </c>
      <c r="E127">
        <v>4</v>
      </c>
      <c r="F127" t="s">
        <v>432</v>
      </c>
      <c r="M127" s="29" t="s">
        <v>282</v>
      </c>
      <c r="N127" s="29">
        <v>121</v>
      </c>
    </row>
    <row r="128" spans="3:14" x14ac:dyDescent="0.2">
      <c r="C128">
        <v>8</v>
      </c>
      <c r="D128">
        <v>4</v>
      </c>
      <c r="E128">
        <v>2</v>
      </c>
      <c r="F128" t="s">
        <v>431</v>
      </c>
      <c r="M128" s="29" t="s">
        <v>584</v>
      </c>
      <c r="N128" s="29">
        <v>122</v>
      </c>
    </row>
    <row r="129" spans="3:14" x14ac:dyDescent="0.2">
      <c r="C129">
        <v>8</v>
      </c>
      <c r="D129">
        <v>4</v>
      </c>
      <c r="E129">
        <v>3</v>
      </c>
      <c r="F129" t="s">
        <v>432</v>
      </c>
      <c r="M129" s="29" t="s">
        <v>762</v>
      </c>
      <c r="N129" s="29">
        <v>123</v>
      </c>
    </row>
    <row r="130" spans="3:14" x14ac:dyDescent="0.2">
      <c r="C130">
        <v>8</v>
      </c>
      <c r="D130">
        <v>5</v>
      </c>
      <c r="E130">
        <v>7</v>
      </c>
      <c r="F130" t="s">
        <v>431</v>
      </c>
      <c r="M130" s="29" t="s">
        <v>585</v>
      </c>
      <c r="N130" s="29">
        <v>124</v>
      </c>
    </row>
    <row r="131" spans="3:14" x14ac:dyDescent="0.2">
      <c r="C131">
        <v>8</v>
      </c>
      <c r="D131">
        <v>5</v>
      </c>
      <c r="E131">
        <v>10</v>
      </c>
      <c r="F131" t="s">
        <v>432</v>
      </c>
      <c r="M131" s="29" t="s">
        <v>316</v>
      </c>
      <c r="N131" s="29">
        <v>125</v>
      </c>
    </row>
    <row r="132" spans="3:14" x14ac:dyDescent="0.2">
      <c r="C132">
        <v>8</v>
      </c>
      <c r="D132">
        <v>6</v>
      </c>
      <c r="E132">
        <v>9</v>
      </c>
      <c r="F132" t="s">
        <v>431</v>
      </c>
      <c r="M132" s="29" t="s">
        <v>459</v>
      </c>
      <c r="N132" s="29">
        <v>126</v>
      </c>
    </row>
    <row r="133" spans="3:14" x14ac:dyDescent="0.2">
      <c r="C133">
        <v>8</v>
      </c>
      <c r="D133">
        <v>6</v>
      </c>
      <c r="E133">
        <v>8</v>
      </c>
      <c r="F133" t="s">
        <v>432</v>
      </c>
      <c r="M133" s="29" t="s">
        <v>763</v>
      </c>
      <c r="N133" s="29">
        <v>127</v>
      </c>
    </row>
    <row r="134" spans="3:14" x14ac:dyDescent="0.2">
      <c r="C134">
        <v>8</v>
      </c>
      <c r="D134">
        <v>7</v>
      </c>
      <c r="E134">
        <v>5</v>
      </c>
      <c r="F134" t="s">
        <v>431</v>
      </c>
      <c r="M134" s="29" t="s">
        <v>586</v>
      </c>
      <c r="N134" s="29">
        <v>128</v>
      </c>
    </row>
    <row r="135" spans="3:14" x14ac:dyDescent="0.2">
      <c r="C135">
        <v>8</v>
      </c>
      <c r="D135">
        <v>7</v>
      </c>
      <c r="E135">
        <v>9</v>
      </c>
      <c r="F135" t="s">
        <v>432</v>
      </c>
      <c r="M135" s="29" t="s">
        <v>764</v>
      </c>
      <c r="N135" s="29">
        <v>129</v>
      </c>
    </row>
    <row r="136" spans="3:14" x14ac:dyDescent="0.2">
      <c r="C136">
        <v>8</v>
      </c>
      <c r="D136">
        <v>8</v>
      </c>
      <c r="E136">
        <v>1</v>
      </c>
      <c r="F136" t="s">
        <v>431</v>
      </c>
      <c r="M136" s="29" t="s">
        <v>460</v>
      </c>
      <c r="N136" s="29">
        <v>130</v>
      </c>
    </row>
    <row r="137" spans="3:14" x14ac:dyDescent="0.2">
      <c r="C137">
        <v>8</v>
      </c>
      <c r="D137">
        <v>8</v>
      </c>
      <c r="E137">
        <v>6</v>
      </c>
      <c r="F137" t="s">
        <v>432</v>
      </c>
      <c r="M137" s="29" t="s">
        <v>765</v>
      </c>
      <c r="N137" s="29">
        <v>131</v>
      </c>
    </row>
    <row r="138" spans="3:14" x14ac:dyDescent="0.2">
      <c r="C138">
        <v>8</v>
      </c>
      <c r="D138">
        <v>9</v>
      </c>
      <c r="E138">
        <v>6</v>
      </c>
      <c r="F138" t="s">
        <v>431</v>
      </c>
      <c r="M138" s="29" t="s">
        <v>587</v>
      </c>
      <c r="N138" s="29">
        <v>132</v>
      </c>
    </row>
    <row r="139" spans="3:14" x14ac:dyDescent="0.2">
      <c r="C139">
        <v>8</v>
      </c>
      <c r="D139">
        <v>9</v>
      </c>
      <c r="E139">
        <v>7</v>
      </c>
      <c r="F139" t="s">
        <v>432</v>
      </c>
      <c r="M139" s="29" t="s">
        <v>490</v>
      </c>
      <c r="N139" s="29">
        <v>133</v>
      </c>
    </row>
    <row r="140" spans="3:14" x14ac:dyDescent="0.2">
      <c r="C140">
        <v>8</v>
      </c>
      <c r="D140">
        <v>10</v>
      </c>
      <c r="E140">
        <v>3</v>
      </c>
      <c r="F140" t="s">
        <v>431</v>
      </c>
      <c r="M140" s="29" t="s">
        <v>461</v>
      </c>
      <c r="N140" s="29">
        <v>134</v>
      </c>
    </row>
    <row r="141" spans="3:14" x14ac:dyDescent="0.2">
      <c r="C141">
        <v>8</v>
      </c>
      <c r="D141">
        <v>10</v>
      </c>
      <c r="E141">
        <v>5</v>
      </c>
      <c r="F141" t="s">
        <v>432</v>
      </c>
      <c r="M141" s="29" t="s">
        <v>588</v>
      </c>
      <c r="N141" s="29">
        <v>135</v>
      </c>
    </row>
    <row r="142" spans="3:14" x14ac:dyDescent="0.2">
      <c r="C142">
        <v>9</v>
      </c>
      <c r="D142">
        <v>1</v>
      </c>
      <c r="E142">
        <v>9</v>
      </c>
      <c r="F142" t="s">
        <v>431</v>
      </c>
      <c r="M142" s="29" t="s">
        <v>175</v>
      </c>
      <c r="N142" s="29">
        <v>136</v>
      </c>
    </row>
    <row r="143" spans="3:14" x14ac:dyDescent="0.2">
      <c r="C143">
        <v>9</v>
      </c>
      <c r="D143">
        <v>2</v>
      </c>
      <c r="E143">
        <v>10</v>
      </c>
      <c r="F143" t="s">
        <v>431</v>
      </c>
      <c r="M143" s="29" t="s">
        <v>589</v>
      </c>
      <c r="N143" s="29">
        <v>137</v>
      </c>
    </row>
    <row r="144" spans="3:14" x14ac:dyDescent="0.2">
      <c r="C144">
        <v>9</v>
      </c>
      <c r="D144">
        <v>3</v>
      </c>
      <c r="E144">
        <v>7</v>
      </c>
      <c r="F144" t="s">
        <v>431</v>
      </c>
      <c r="M144" s="29" t="s">
        <v>590</v>
      </c>
      <c r="N144" s="29">
        <v>138</v>
      </c>
    </row>
    <row r="145" spans="3:14" x14ac:dyDescent="0.2">
      <c r="C145">
        <v>9</v>
      </c>
      <c r="D145">
        <v>4</v>
      </c>
      <c r="E145">
        <v>6</v>
      </c>
      <c r="F145" t="s">
        <v>431</v>
      </c>
      <c r="M145" s="29" t="s">
        <v>591</v>
      </c>
      <c r="N145" s="29">
        <v>139</v>
      </c>
    </row>
    <row r="146" spans="3:14" x14ac:dyDescent="0.2">
      <c r="C146">
        <v>9</v>
      </c>
      <c r="D146">
        <v>5</v>
      </c>
      <c r="E146">
        <v>8</v>
      </c>
      <c r="F146" t="s">
        <v>431</v>
      </c>
      <c r="M146" s="29" t="s">
        <v>592</v>
      </c>
      <c r="N146" s="29">
        <v>140</v>
      </c>
    </row>
    <row r="147" spans="3:14" x14ac:dyDescent="0.2">
      <c r="C147">
        <v>9</v>
      </c>
      <c r="D147">
        <v>6</v>
      </c>
      <c r="E147">
        <v>4</v>
      </c>
      <c r="F147" t="s">
        <v>431</v>
      </c>
      <c r="M147" s="29" t="s">
        <v>317</v>
      </c>
      <c r="N147" s="29">
        <v>141</v>
      </c>
    </row>
    <row r="148" spans="3:14" x14ac:dyDescent="0.2">
      <c r="C148">
        <v>9</v>
      </c>
      <c r="D148">
        <v>7</v>
      </c>
      <c r="E148">
        <v>3</v>
      </c>
      <c r="F148" t="s">
        <v>431</v>
      </c>
      <c r="M148" s="29" t="s">
        <v>176</v>
      </c>
      <c r="N148" s="29">
        <v>142</v>
      </c>
    </row>
    <row r="149" spans="3:14" x14ac:dyDescent="0.2">
      <c r="C149">
        <v>9</v>
      </c>
      <c r="D149">
        <v>8</v>
      </c>
      <c r="E149">
        <v>5</v>
      </c>
      <c r="F149" t="s">
        <v>431</v>
      </c>
      <c r="M149" s="29" t="s">
        <v>491</v>
      </c>
      <c r="N149" s="29">
        <v>143</v>
      </c>
    </row>
    <row r="150" spans="3:14" x14ac:dyDescent="0.2">
      <c r="C150">
        <v>9</v>
      </c>
      <c r="D150">
        <v>9</v>
      </c>
      <c r="E150">
        <v>1</v>
      </c>
      <c r="F150" t="s">
        <v>431</v>
      </c>
      <c r="M150" s="29" t="s">
        <v>283</v>
      </c>
      <c r="N150" s="29">
        <v>144</v>
      </c>
    </row>
    <row r="151" spans="3:14" x14ac:dyDescent="0.2">
      <c r="C151">
        <v>9</v>
      </c>
      <c r="D151">
        <v>10</v>
      </c>
      <c r="E151">
        <v>2</v>
      </c>
      <c r="F151" t="s">
        <v>431</v>
      </c>
      <c r="M151" s="29" t="s">
        <v>318</v>
      </c>
      <c r="N151" s="29">
        <v>145</v>
      </c>
    </row>
    <row r="152" spans="3:14" x14ac:dyDescent="0.2">
      <c r="C152">
        <v>10</v>
      </c>
      <c r="D152">
        <v>1</v>
      </c>
      <c r="E152">
        <v>4</v>
      </c>
      <c r="F152" t="s">
        <v>431</v>
      </c>
      <c r="M152" s="29" t="s">
        <v>508</v>
      </c>
      <c r="N152" s="29">
        <v>146</v>
      </c>
    </row>
    <row r="153" spans="3:14" x14ac:dyDescent="0.2">
      <c r="C153">
        <v>10</v>
      </c>
      <c r="D153">
        <v>2</v>
      </c>
      <c r="E153">
        <v>7</v>
      </c>
      <c r="F153" t="s">
        <v>431</v>
      </c>
      <c r="M153" s="29" t="s">
        <v>766</v>
      </c>
      <c r="N153" s="29">
        <v>147</v>
      </c>
    </row>
    <row r="154" spans="3:14" x14ac:dyDescent="0.2">
      <c r="C154">
        <v>10</v>
      </c>
      <c r="D154">
        <v>3</v>
      </c>
      <c r="E154">
        <v>6</v>
      </c>
      <c r="F154" t="s">
        <v>431</v>
      </c>
      <c r="M154" s="29" t="s">
        <v>277</v>
      </c>
      <c r="N154" s="29">
        <v>148</v>
      </c>
    </row>
    <row r="155" spans="3:14" x14ac:dyDescent="0.2">
      <c r="C155">
        <v>10</v>
      </c>
      <c r="D155">
        <v>4</v>
      </c>
      <c r="E155">
        <v>1</v>
      </c>
      <c r="F155" t="s">
        <v>431</v>
      </c>
      <c r="M155" s="29" t="s">
        <v>767</v>
      </c>
      <c r="N155" s="29">
        <v>149</v>
      </c>
    </row>
    <row r="156" spans="3:14" x14ac:dyDescent="0.2">
      <c r="C156">
        <v>10</v>
      </c>
      <c r="D156">
        <v>5</v>
      </c>
      <c r="E156">
        <v>9</v>
      </c>
      <c r="F156" t="s">
        <v>431</v>
      </c>
      <c r="M156" s="29" t="s">
        <v>593</v>
      </c>
      <c r="N156" s="29">
        <v>150</v>
      </c>
    </row>
    <row r="157" spans="3:14" x14ac:dyDescent="0.2">
      <c r="C157">
        <v>10</v>
      </c>
      <c r="D157">
        <v>6</v>
      </c>
      <c r="E157">
        <v>3</v>
      </c>
      <c r="F157" t="s">
        <v>431</v>
      </c>
      <c r="M157" s="29" t="s">
        <v>701</v>
      </c>
      <c r="N157" s="29">
        <v>151</v>
      </c>
    </row>
    <row r="158" spans="3:14" x14ac:dyDescent="0.2">
      <c r="C158">
        <v>10</v>
      </c>
      <c r="D158">
        <v>7</v>
      </c>
      <c r="E158">
        <v>2</v>
      </c>
      <c r="F158" t="s">
        <v>431</v>
      </c>
      <c r="M158" s="29" t="s">
        <v>272</v>
      </c>
      <c r="N158" s="29">
        <v>152</v>
      </c>
    </row>
    <row r="159" spans="3:14" x14ac:dyDescent="0.2">
      <c r="C159">
        <v>10</v>
      </c>
      <c r="D159">
        <v>8</v>
      </c>
      <c r="E159">
        <v>10</v>
      </c>
      <c r="F159" t="s">
        <v>431</v>
      </c>
      <c r="M159" s="29" t="s">
        <v>594</v>
      </c>
      <c r="N159" s="29">
        <v>153</v>
      </c>
    </row>
    <row r="160" spans="3:14" x14ac:dyDescent="0.2">
      <c r="C160">
        <v>10</v>
      </c>
      <c r="D160">
        <v>9</v>
      </c>
      <c r="E160">
        <v>5</v>
      </c>
      <c r="F160" t="s">
        <v>431</v>
      </c>
      <c r="M160" s="29" t="s">
        <v>595</v>
      </c>
      <c r="N160" s="29">
        <v>154</v>
      </c>
    </row>
    <row r="161" spans="3:14" x14ac:dyDescent="0.2">
      <c r="C161">
        <v>10</v>
      </c>
      <c r="D161">
        <v>10</v>
      </c>
      <c r="E161">
        <v>8</v>
      </c>
      <c r="F161" t="s">
        <v>431</v>
      </c>
      <c r="M161" s="29" t="s">
        <v>462</v>
      </c>
      <c r="N161" s="29">
        <v>155</v>
      </c>
    </row>
    <row r="162" spans="3:14" x14ac:dyDescent="0.2">
      <c r="C162">
        <v>11</v>
      </c>
      <c r="D162">
        <v>1</v>
      </c>
      <c r="E162">
        <v>3</v>
      </c>
      <c r="F162" t="s">
        <v>431</v>
      </c>
      <c r="M162" s="29" t="s">
        <v>311</v>
      </c>
      <c r="N162" s="29">
        <v>156</v>
      </c>
    </row>
    <row r="163" spans="3:14" x14ac:dyDescent="0.2">
      <c r="C163">
        <v>11</v>
      </c>
      <c r="D163">
        <v>2</v>
      </c>
      <c r="E163">
        <v>5</v>
      </c>
      <c r="F163" t="s">
        <v>431</v>
      </c>
      <c r="M163" s="29" t="s">
        <v>319</v>
      </c>
      <c r="N163" s="29">
        <v>157</v>
      </c>
    </row>
    <row r="164" spans="3:14" x14ac:dyDescent="0.2">
      <c r="C164">
        <v>11</v>
      </c>
      <c r="D164">
        <v>3</v>
      </c>
      <c r="E164">
        <v>1</v>
      </c>
      <c r="F164" t="s">
        <v>431</v>
      </c>
      <c r="M164" s="29" t="s">
        <v>768</v>
      </c>
      <c r="N164" s="29">
        <v>158</v>
      </c>
    </row>
    <row r="165" spans="3:14" x14ac:dyDescent="0.2">
      <c r="C165">
        <v>11</v>
      </c>
      <c r="D165">
        <v>4</v>
      </c>
      <c r="E165">
        <v>8</v>
      </c>
      <c r="F165" t="s">
        <v>431</v>
      </c>
      <c r="M165" s="29" t="s">
        <v>596</v>
      </c>
      <c r="N165" s="29">
        <v>159</v>
      </c>
    </row>
    <row r="166" spans="3:14" x14ac:dyDescent="0.2">
      <c r="C166">
        <v>11</v>
      </c>
      <c r="D166">
        <v>5</v>
      </c>
      <c r="E166">
        <v>2</v>
      </c>
      <c r="F166" t="s">
        <v>431</v>
      </c>
      <c r="M166" s="29" t="s">
        <v>769</v>
      </c>
      <c r="N166" s="29">
        <v>160</v>
      </c>
    </row>
    <row r="167" spans="3:14" x14ac:dyDescent="0.2">
      <c r="C167">
        <v>11</v>
      </c>
      <c r="D167">
        <v>6</v>
      </c>
      <c r="E167">
        <v>7</v>
      </c>
      <c r="F167" t="s">
        <v>431</v>
      </c>
      <c r="M167" s="29" t="s">
        <v>463</v>
      </c>
      <c r="N167" s="29">
        <v>161</v>
      </c>
    </row>
    <row r="168" spans="3:14" x14ac:dyDescent="0.2">
      <c r="C168">
        <v>11</v>
      </c>
      <c r="D168">
        <v>7</v>
      </c>
      <c r="E168">
        <v>6</v>
      </c>
      <c r="F168" t="s">
        <v>431</v>
      </c>
      <c r="M168" s="29" t="s">
        <v>274</v>
      </c>
      <c r="N168" s="29">
        <v>162</v>
      </c>
    </row>
    <row r="169" spans="3:14" x14ac:dyDescent="0.2">
      <c r="C169">
        <v>11</v>
      </c>
      <c r="D169">
        <v>8</v>
      </c>
      <c r="E169">
        <v>4</v>
      </c>
      <c r="F169" t="s">
        <v>431</v>
      </c>
      <c r="M169" s="29" t="s">
        <v>177</v>
      </c>
      <c r="N169" s="29">
        <v>163</v>
      </c>
    </row>
    <row r="170" spans="3:14" x14ac:dyDescent="0.2">
      <c r="C170">
        <v>11</v>
      </c>
      <c r="D170">
        <v>9</v>
      </c>
      <c r="E170">
        <v>10</v>
      </c>
      <c r="F170" t="s">
        <v>431</v>
      </c>
      <c r="M170" s="29" t="s">
        <v>178</v>
      </c>
      <c r="N170" s="29">
        <v>164</v>
      </c>
    </row>
    <row r="171" spans="3:14" x14ac:dyDescent="0.2">
      <c r="C171">
        <v>11</v>
      </c>
      <c r="D171">
        <v>10</v>
      </c>
      <c r="E171">
        <v>9</v>
      </c>
      <c r="F171" t="s">
        <v>431</v>
      </c>
      <c r="M171" s="29" t="s">
        <v>770</v>
      </c>
      <c r="N171" s="29">
        <v>165</v>
      </c>
    </row>
    <row r="172" spans="3:14" x14ac:dyDescent="0.2">
      <c r="C172">
        <v>12</v>
      </c>
      <c r="D172">
        <v>1</v>
      </c>
      <c r="E172">
        <v>9</v>
      </c>
      <c r="F172" t="s">
        <v>431</v>
      </c>
      <c r="M172" s="29" t="s">
        <v>509</v>
      </c>
      <c r="N172" s="29">
        <v>166</v>
      </c>
    </row>
    <row r="173" spans="3:14" x14ac:dyDescent="0.2">
      <c r="C173">
        <v>12</v>
      </c>
      <c r="D173">
        <v>1</v>
      </c>
      <c r="E173">
        <v>6</v>
      </c>
      <c r="F173" t="s">
        <v>432</v>
      </c>
      <c r="M173" s="29" t="s">
        <v>510</v>
      </c>
      <c r="N173" s="29">
        <v>167</v>
      </c>
    </row>
    <row r="174" spans="3:14" x14ac:dyDescent="0.2">
      <c r="C174">
        <v>12</v>
      </c>
      <c r="D174">
        <v>2</v>
      </c>
      <c r="E174">
        <v>10</v>
      </c>
      <c r="F174" t="s">
        <v>431</v>
      </c>
      <c r="M174" s="29" t="s">
        <v>511</v>
      </c>
      <c r="N174" s="29">
        <v>168</v>
      </c>
    </row>
    <row r="175" spans="3:14" x14ac:dyDescent="0.2">
      <c r="C175">
        <v>12</v>
      </c>
      <c r="D175">
        <v>2</v>
      </c>
      <c r="E175">
        <v>9</v>
      </c>
      <c r="F175" t="s">
        <v>432</v>
      </c>
      <c r="M175" s="29" t="s">
        <v>485</v>
      </c>
      <c r="N175" s="29">
        <v>169</v>
      </c>
    </row>
    <row r="176" spans="3:14" x14ac:dyDescent="0.2">
      <c r="C176">
        <v>12</v>
      </c>
      <c r="D176">
        <v>3</v>
      </c>
      <c r="E176">
        <v>7</v>
      </c>
      <c r="F176" t="s">
        <v>431</v>
      </c>
      <c r="M176" s="29" t="s">
        <v>597</v>
      </c>
      <c r="N176" s="29">
        <v>170</v>
      </c>
    </row>
    <row r="177" spans="3:14" x14ac:dyDescent="0.2">
      <c r="C177">
        <v>12</v>
      </c>
      <c r="D177">
        <v>3</v>
      </c>
      <c r="E177">
        <v>8</v>
      </c>
      <c r="F177" t="s">
        <v>432</v>
      </c>
      <c r="M177" s="29" t="s">
        <v>702</v>
      </c>
      <c r="N177" s="29">
        <v>171</v>
      </c>
    </row>
    <row r="178" spans="3:14" x14ac:dyDescent="0.2">
      <c r="C178">
        <v>12</v>
      </c>
      <c r="D178">
        <v>4</v>
      </c>
      <c r="E178">
        <v>6</v>
      </c>
      <c r="F178" t="s">
        <v>431</v>
      </c>
      <c r="M178" s="29" t="s">
        <v>771</v>
      </c>
      <c r="N178" s="29">
        <v>172</v>
      </c>
    </row>
    <row r="179" spans="3:14" x14ac:dyDescent="0.2">
      <c r="C179">
        <v>12</v>
      </c>
      <c r="D179">
        <v>4</v>
      </c>
      <c r="E179">
        <v>5</v>
      </c>
      <c r="F179" t="s">
        <v>432</v>
      </c>
      <c r="M179" s="29" t="s">
        <v>179</v>
      </c>
      <c r="N179" s="29">
        <v>173</v>
      </c>
    </row>
    <row r="180" spans="3:14" x14ac:dyDescent="0.2">
      <c r="C180">
        <v>12</v>
      </c>
      <c r="D180">
        <v>5</v>
      </c>
      <c r="E180">
        <v>8</v>
      </c>
      <c r="F180" t="s">
        <v>431</v>
      </c>
      <c r="M180" s="29" t="s">
        <v>266</v>
      </c>
      <c r="N180" s="29">
        <v>174</v>
      </c>
    </row>
    <row r="181" spans="3:14" x14ac:dyDescent="0.2">
      <c r="C181">
        <v>12</v>
      </c>
      <c r="D181">
        <v>5</v>
      </c>
      <c r="E181">
        <v>4</v>
      </c>
      <c r="F181" t="s">
        <v>432</v>
      </c>
      <c r="M181" s="29" t="s">
        <v>598</v>
      </c>
      <c r="N181" s="29">
        <v>175</v>
      </c>
    </row>
    <row r="182" spans="3:14" x14ac:dyDescent="0.2">
      <c r="C182">
        <v>12</v>
      </c>
      <c r="D182">
        <v>6</v>
      </c>
      <c r="E182">
        <v>4</v>
      </c>
      <c r="F182" t="s">
        <v>431</v>
      </c>
      <c r="M182" s="29" t="s">
        <v>498</v>
      </c>
      <c r="N182" s="29">
        <v>176</v>
      </c>
    </row>
    <row r="183" spans="3:14" x14ac:dyDescent="0.2">
      <c r="C183">
        <v>12</v>
      </c>
      <c r="D183">
        <v>6</v>
      </c>
      <c r="E183">
        <v>1</v>
      </c>
      <c r="F183" t="s">
        <v>432</v>
      </c>
      <c r="M183" s="29" t="s">
        <v>772</v>
      </c>
      <c r="N183" s="29">
        <v>177</v>
      </c>
    </row>
    <row r="184" spans="3:14" x14ac:dyDescent="0.2">
      <c r="C184">
        <v>12</v>
      </c>
      <c r="D184">
        <v>7</v>
      </c>
      <c r="E184">
        <v>3</v>
      </c>
      <c r="F184" t="s">
        <v>431</v>
      </c>
      <c r="M184" s="29" t="s">
        <v>499</v>
      </c>
      <c r="N184" s="29">
        <v>178</v>
      </c>
    </row>
    <row r="185" spans="3:14" x14ac:dyDescent="0.2">
      <c r="C185">
        <v>12</v>
      </c>
      <c r="D185">
        <v>7</v>
      </c>
      <c r="E185">
        <v>10</v>
      </c>
      <c r="F185" t="s">
        <v>432</v>
      </c>
      <c r="M185" s="29" t="s">
        <v>180</v>
      </c>
      <c r="N185" s="29">
        <v>179</v>
      </c>
    </row>
    <row r="186" spans="3:14" x14ac:dyDescent="0.2">
      <c r="C186">
        <v>12</v>
      </c>
      <c r="D186">
        <v>8</v>
      </c>
      <c r="E186">
        <v>5</v>
      </c>
      <c r="F186" t="s">
        <v>431</v>
      </c>
      <c r="M186" s="29" t="s">
        <v>256</v>
      </c>
      <c r="N186" s="29">
        <v>180</v>
      </c>
    </row>
    <row r="187" spans="3:14" x14ac:dyDescent="0.2">
      <c r="C187">
        <v>12</v>
      </c>
      <c r="D187">
        <v>8</v>
      </c>
      <c r="E187">
        <v>3</v>
      </c>
      <c r="F187" t="s">
        <v>432</v>
      </c>
      <c r="M187" s="29" t="s">
        <v>181</v>
      </c>
      <c r="N187" s="29">
        <v>181</v>
      </c>
    </row>
    <row r="188" spans="3:14" x14ac:dyDescent="0.2">
      <c r="C188">
        <v>12</v>
      </c>
      <c r="D188">
        <v>9</v>
      </c>
      <c r="E188">
        <v>1</v>
      </c>
      <c r="F188" t="s">
        <v>431</v>
      </c>
      <c r="M188" s="29" t="s">
        <v>320</v>
      </c>
      <c r="N188" s="29">
        <v>182</v>
      </c>
    </row>
    <row r="189" spans="3:14" x14ac:dyDescent="0.2">
      <c r="C189">
        <v>12</v>
      </c>
      <c r="D189">
        <v>9</v>
      </c>
      <c r="E189">
        <v>2</v>
      </c>
      <c r="F189" t="s">
        <v>432</v>
      </c>
      <c r="M189" s="29" t="s">
        <v>257</v>
      </c>
      <c r="N189" s="29">
        <v>183</v>
      </c>
    </row>
    <row r="190" spans="3:14" x14ac:dyDescent="0.2">
      <c r="C190">
        <v>12</v>
      </c>
      <c r="D190">
        <v>10</v>
      </c>
      <c r="E190">
        <v>2</v>
      </c>
      <c r="F190" t="s">
        <v>431</v>
      </c>
      <c r="M190" s="29" t="s">
        <v>182</v>
      </c>
      <c r="N190" s="29">
        <v>184</v>
      </c>
    </row>
    <row r="191" spans="3:14" x14ac:dyDescent="0.2">
      <c r="C191">
        <v>12</v>
      </c>
      <c r="D191">
        <v>10</v>
      </c>
      <c r="E191">
        <v>7</v>
      </c>
      <c r="F191" t="s">
        <v>432</v>
      </c>
      <c r="M191" s="29" t="s">
        <v>773</v>
      </c>
      <c r="N191" s="29">
        <v>185</v>
      </c>
    </row>
    <row r="192" spans="3:14" x14ac:dyDescent="0.2">
      <c r="C192">
        <v>13</v>
      </c>
      <c r="D192">
        <v>1</v>
      </c>
      <c r="E192">
        <v>8</v>
      </c>
      <c r="F192" t="s">
        <v>431</v>
      </c>
      <c r="M192" s="29" t="s">
        <v>183</v>
      </c>
      <c r="N192" s="29">
        <v>186</v>
      </c>
    </row>
    <row r="193" spans="3:14" x14ac:dyDescent="0.2">
      <c r="C193">
        <v>13</v>
      </c>
      <c r="D193">
        <v>2</v>
      </c>
      <c r="E193">
        <v>4</v>
      </c>
      <c r="F193" t="s">
        <v>431</v>
      </c>
      <c r="M193" s="29" t="s">
        <v>244</v>
      </c>
      <c r="N193" s="29">
        <v>187</v>
      </c>
    </row>
    <row r="194" spans="3:14" x14ac:dyDescent="0.2">
      <c r="C194">
        <v>13</v>
      </c>
      <c r="D194">
        <v>3</v>
      </c>
      <c r="E194">
        <v>10</v>
      </c>
      <c r="F194" t="s">
        <v>431</v>
      </c>
      <c r="M194" s="29" t="s">
        <v>512</v>
      </c>
      <c r="N194" s="29">
        <v>188</v>
      </c>
    </row>
    <row r="195" spans="3:14" x14ac:dyDescent="0.2">
      <c r="C195">
        <v>13</v>
      </c>
      <c r="D195">
        <v>4</v>
      </c>
      <c r="E195">
        <v>2</v>
      </c>
      <c r="F195" t="s">
        <v>431</v>
      </c>
      <c r="M195" s="29" t="s">
        <v>184</v>
      </c>
      <c r="N195" s="29">
        <v>189</v>
      </c>
    </row>
    <row r="196" spans="3:14" x14ac:dyDescent="0.2">
      <c r="C196">
        <v>13</v>
      </c>
      <c r="D196">
        <v>5</v>
      </c>
      <c r="E196">
        <v>7</v>
      </c>
      <c r="F196" t="s">
        <v>431</v>
      </c>
      <c r="M196" s="29" t="s">
        <v>703</v>
      </c>
      <c r="N196" s="29">
        <v>190</v>
      </c>
    </row>
    <row r="197" spans="3:14" x14ac:dyDescent="0.2">
      <c r="C197">
        <v>13</v>
      </c>
      <c r="D197">
        <v>6</v>
      </c>
      <c r="E197">
        <v>9</v>
      </c>
      <c r="F197" t="s">
        <v>431</v>
      </c>
      <c r="M197" s="29" t="s">
        <v>251</v>
      </c>
      <c r="N197" s="29">
        <v>191</v>
      </c>
    </row>
    <row r="198" spans="3:14" x14ac:dyDescent="0.2">
      <c r="C198">
        <v>13</v>
      </c>
      <c r="D198">
        <v>7</v>
      </c>
      <c r="E198">
        <v>5</v>
      </c>
      <c r="F198" t="s">
        <v>431</v>
      </c>
      <c r="M198" s="29" t="s">
        <v>774</v>
      </c>
      <c r="N198" s="29">
        <v>192</v>
      </c>
    </row>
    <row r="199" spans="3:14" x14ac:dyDescent="0.2">
      <c r="C199">
        <v>13</v>
      </c>
      <c r="D199">
        <v>8</v>
      </c>
      <c r="E199">
        <v>1</v>
      </c>
      <c r="F199" t="s">
        <v>431</v>
      </c>
      <c r="M199" s="29" t="s">
        <v>599</v>
      </c>
      <c r="N199" s="29">
        <v>193</v>
      </c>
    </row>
    <row r="200" spans="3:14" x14ac:dyDescent="0.2">
      <c r="C200">
        <v>13</v>
      </c>
      <c r="D200">
        <v>9</v>
      </c>
      <c r="E200">
        <v>6</v>
      </c>
      <c r="F200" t="s">
        <v>431</v>
      </c>
      <c r="M200" s="29" t="s">
        <v>297</v>
      </c>
      <c r="N200" s="29">
        <v>194</v>
      </c>
    </row>
    <row r="201" spans="3:14" x14ac:dyDescent="0.2">
      <c r="C201">
        <v>13</v>
      </c>
      <c r="D201">
        <v>10</v>
      </c>
      <c r="E201">
        <v>3</v>
      </c>
      <c r="F201" t="s">
        <v>431</v>
      </c>
      <c r="M201" s="29" t="s">
        <v>600</v>
      </c>
      <c r="N201" s="29">
        <v>195</v>
      </c>
    </row>
    <row r="202" spans="3:14" x14ac:dyDescent="0.2">
      <c r="C202">
        <v>14</v>
      </c>
      <c r="D202">
        <v>1</v>
      </c>
      <c r="E202">
        <v>7</v>
      </c>
      <c r="F202" t="s">
        <v>431</v>
      </c>
      <c r="M202" s="29" t="s">
        <v>291</v>
      </c>
      <c r="N202" s="29">
        <v>196</v>
      </c>
    </row>
    <row r="203" spans="3:14" x14ac:dyDescent="0.2">
      <c r="C203">
        <v>14</v>
      </c>
      <c r="D203">
        <v>1</v>
      </c>
      <c r="E203">
        <v>10</v>
      </c>
      <c r="F203" t="s">
        <v>432</v>
      </c>
      <c r="M203" s="29" t="s">
        <v>464</v>
      </c>
      <c r="N203" s="29">
        <v>197</v>
      </c>
    </row>
    <row r="204" spans="3:14" x14ac:dyDescent="0.2">
      <c r="C204">
        <v>14</v>
      </c>
      <c r="D204">
        <v>2</v>
      </c>
      <c r="E204">
        <v>3</v>
      </c>
      <c r="F204" t="s">
        <v>431</v>
      </c>
      <c r="M204" s="29" t="s">
        <v>775</v>
      </c>
      <c r="N204" s="29">
        <v>198</v>
      </c>
    </row>
    <row r="205" spans="3:14" x14ac:dyDescent="0.2">
      <c r="C205">
        <v>14</v>
      </c>
      <c r="D205">
        <v>2</v>
      </c>
      <c r="E205">
        <v>6</v>
      </c>
      <c r="F205" t="s">
        <v>432</v>
      </c>
      <c r="M205" s="29" t="s">
        <v>776</v>
      </c>
      <c r="N205" s="29">
        <v>199</v>
      </c>
    </row>
    <row r="206" spans="3:14" x14ac:dyDescent="0.2">
      <c r="C206">
        <v>14</v>
      </c>
      <c r="D206">
        <v>3</v>
      </c>
      <c r="E206">
        <v>2</v>
      </c>
      <c r="F206" t="s">
        <v>431</v>
      </c>
      <c r="M206" s="29" t="s">
        <v>777</v>
      </c>
      <c r="N206" s="29">
        <v>200</v>
      </c>
    </row>
    <row r="207" spans="3:14" x14ac:dyDescent="0.2">
      <c r="C207">
        <v>14</v>
      </c>
      <c r="D207">
        <v>3</v>
      </c>
      <c r="E207">
        <v>5</v>
      </c>
      <c r="F207" t="s">
        <v>432</v>
      </c>
      <c r="M207" s="29" t="s">
        <v>778</v>
      </c>
      <c r="N207" s="29">
        <v>201</v>
      </c>
    </row>
    <row r="208" spans="3:14" x14ac:dyDescent="0.2">
      <c r="C208">
        <v>14</v>
      </c>
      <c r="D208">
        <v>4</v>
      </c>
      <c r="E208">
        <v>10</v>
      </c>
      <c r="F208" t="s">
        <v>431</v>
      </c>
      <c r="M208" s="29" t="s">
        <v>779</v>
      </c>
      <c r="N208" s="29">
        <v>202</v>
      </c>
    </row>
    <row r="209" spans="3:14" x14ac:dyDescent="0.2">
      <c r="C209">
        <v>14</v>
      </c>
      <c r="D209">
        <v>4</v>
      </c>
      <c r="E209">
        <v>9</v>
      </c>
      <c r="F209" t="s">
        <v>432</v>
      </c>
      <c r="M209" s="29" t="s">
        <v>601</v>
      </c>
      <c r="N209" s="29">
        <v>203</v>
      </c>
    </row>
    <row r="210" spans="3:14" x14ac:dyDescent="0.2">
      <c r="C210">
        <v>14</v>
      </c>
      <c r="D210">
        <v>5</v>
      </c>
      <c r="E210">
        <v>6</v>
      </c>
      <c r="F210" t="s">
        <v>431</v>
      </c>
      <c r="M210" s="29" t="s">
        <v>292</v>
      </c>
      <c r="N210" s="29">
        <v>204</v>
      </c>
    </row>
    <row r="211" spans="3:14" x14ac:dyDescent="0.2">
      <c r="C211">
        <v>14</v>
      </c>
      <c r="D211">
        <v>5</v>
      </c>
      <c r="E211">
        <v>3</v>
      </c>
      <c r="F211" t="s">
        <v>432</v>
      </c>
      <c r="M211" s="29" t="s">
        <v>486</v>
      </c>
      <c r="N211" s="29">
        <v>205</v>
      </c>
    </row>
    <row r="212" spans="3:14" x14ac:dyDescent="0.2">
      <c r="C212">
        <v>14</v>
      </c>
      <c r="D212">
        <v>6</v>
      </c>
      <c r="E212">
        <v>5</v>
      </c>
      <c r="F212" t="s">
        <v>431</v>
      </c>
      <c r="M212" s="29" t="s">
        <v>780</v>
      </c>
      <c r="N212" s="29">
        <v>206</v>
      </c>
    </row>
    <row r="213" spans="3:14" x14ac:dyDescent="0.2">
      <c r="C213">
        <v>14</v>
      </c>
      <c r="D213">
        <v>6</v>
      </c>
      <c r="E213">
        <v>2</v>
      </c>
      <c r="F213" t="s">
        <v>432</v>
      </c>
      <c r="M213" s="29" t="s">
        <v>602</v>
      </c>
      <c r="N213" s="29">
        <v>207</v>
      </c>
    </row>
    <row r="214" spans="3:14" x14ac:dyDescent="0.2">
      <c r="C214">
        <v>14</v>
      </c>
      <c r="D214">
        <v>7</v>
      </c>
      <c r="E214">
        <v>1</v>
      </c>
      <c r="F214" t="s">
        <v>431</v>
      </c>
      <c r="M214" s="29" t="s">
        <v>465</v>
      </c>
      <c r="N214" s="29">
        <v>208</v>
      </c>
    </row>
    <row r="215" spans="3:14" x14ac:dyDescent="0.2">
      <c r="C215">
        <v>14</v>
      </c>
      <c r="D215">
        <v>7</v>
      </c>
      <c r="E215">
        <v>8</v>
      </c>
      <c r="F215" t="s">
        <v>432</v>
      </c>
      <c r="M215" s="29" t="s">
        <v>275</v>
      </c>
      <c r="N215" s="29">
        <v>209</v>
      </c>
    </row>
    <row r="216" spans="3:14" x14ac:dyDescent="0.2">
      <c r="C216">
        <v>14</v>
      </c>
      <c r="D216">
        <v>8</v>
      </c>
      <c r="E216">
        <v>9</v>
      </c>
      <c r="F216" t="s">
        <v>431</v>
      </c>
      <c r="M216" s="29" t="s">
        <v>513</v>
      </c>
      <c r="N216" s="29">
        <v>210</v>
      </c>
    </row>
    <row r="217" spans="3:14" x14ac:dyDescent="0.2">
      <c r="C217">
        <v>14</v>
      </c>
      <c r="D217">
        <v>8</v>
      </c>
      <c r="E217">
        <v>7</v>
      </c>
      <c r="F217" t="s">
        <v>432</v>
      </c>
      <c r="M217" s="29" t="s">
        <v>514</v>
      </c>
      <c r="N217" s="29">
        <v>211</v>
      </c>
    </row>
    <row r="218" spans="3:14" x14ac:dyDescent="0.2">
      <c r="C218">
        <v>14</v>
      </c>
      <c r="D218">
        <v>9</v>
      </c>
      <c r="E218">
        <v>8</v>
      </c>
      <c r="F218" t="s">
        <v>431</v>
      </c>
      <c r="M218" s="29" t="s">
        <v>185</v>
      </c>
      <c r="N218" s="29">
        <v>212</v>
      </c>
    </row>
    <row r="219" spans="3:14" x14ac:dyDescent="0.2">
      <c r="C219">
        <v>14</v>
      </c>
      <c r="D219">
        <v>9</v>
      </c>
      <c r="E219">
        <v>4</v>
      </c>
      <c r="F219" t="s">
        <v>432</v>
      </c>
      <c r="M219" s="29" t="s">
        <v>466</v>
      </c>
      <c r="N219" s="29">
        <v>213</v>
      </c>
    </row>
    <row r="220" spans="3:14" x14ac:dyDescent="0.2">
      <c r="C220">
        <v>14</v>
      </c>
      <c r="D220">
        <v>10</v>
      </c>
      <c r="E220">
        <v>4</v>
      </c>
      <c r="F220" t="s">
        <v>431</v>
      </c>
      <c r="M220" s="29" t="s">
        <v>186</v>
      </c>
      <c r="N220" s="29">
        <v>214</v>
      </c>
    </row>
    <row r="221" spans="3:14" x14ac:dyDescent="0.2">
      <c r="C221">
        <v>14</v>
      </c>
      <c r="D221">
        <v>10</v>
      </c>
      <c r="E221">
        <v>1</v>
      </c>
      <c r="F221" t="s">
        <v>432</v>
      </c>
      <c r="M221" s="29" t="s">
        <v>187</v>
      </c>
      <c r="N221" s="29">
        <v>215</v>
      </c>
    </row>
    <row r="222" spans="3:14" x14ac:dyDescent="0.2">
      <c r="C222">
        <v>15</v>
      </c>
      <c r="D222">
        <v>1</v>
      </c>
      <c r="E222">
        <v>2</v>
      </c>
      <c r="F222" t="s">
        <v>431</v>
      </c>
      <c r="M222" s="29" t="s">
        <v>259</v>
      </c>
      <c r="N222" s="29">
        <v>216</v>
      </c>
    </row>
    <row r="223" spans="3:14" x14ac:dyDescent="0.2">
      <c r="C223">
        <v>15</v>
      </c>
      <c r="D223">
        <v>1</v>
      </c>
      <c r="E223">
        <v>5</v>
      </c>
      <c r="F223" t="s">
        <v>432</v>
      </c>
      <c r="M223" s="29" t="s">
        <v>267</v>
      </c>
      <c r="N223" s="29">
        <v>217</v>
      </c>
    </row>
    <row r="224" spans="3:14" x14ac:dyDescent="0.2">
      <c r="C224">
        <v>15</v>
      </c>
      <c r="D224">
        <v>2</v>
      </c>
      <c r="E224">
        <v>1</v>
      </c>
      <c r="F224" t="s">
        <v>431</v>
      </c>
      <c r="M224" s="29" t="s">
        <v>781</v>
      </c>
      <c r="N224" s="29">
        <v>218</v>
      </c>
    </row>
    <row r="225" spans="3:14" x14ac:dyDescent="0.2">
      <c r="C225">
        <v>15</v>
      </c>
      <c r="D225">
        <v>2</v>
      </c>
      <c r="E225">
        <v>8</v>
      </c>
      <c r="F225" t="s">
        <v>432</v>
      </c>
      <c r="M225" s="29" t="s">
        <v>782</v>
      </c>
      <c r="N225" s="29">
        <v>219</v>
      </c>
    </row>
    <row r="226" spans="3:14" x14ac:dyDescent="0.2">
      <c r="C226">
        <v>15</v>
      </c>
      <c r="D226">
        <v>3</v>
      </c>
      <c r="E226">
        <v>4</v>
      </c>
      <c r="F226" t="s">
        <v>431</v>
      </c>
      <c r="M226" s="29" t="s">
        <v>260</v>
      </c>
      <c r="N226" s="29">
        <v>220</v>
      </c>
    </row>
    <row r="227" spans="3:14" x14ac:dyDescent="0.2">
      <c r="C227">
        <v>15</v>
      </c>
      <c r="D227">
        <v>3</v>
      </c>
      <c r="E227">
        <v>9</v>
      </c>
      <c r="F227" t="s">
        <v>432</v>
      </c>
      <c r="M227" s="29" t="s">
        <v>487</v>
      </c>
      <c r="N227" s="29">
        <v>221</v>
      </c>
    </row>
    <row r="228" spans="3:14" x14ac:dyDescent="0.2">
      <c r="C228">
        <v>15</v>
      </c>
      <c r="D228">
        <v>4</v>
      </c>
      <c r="E228">
        <v>3</v>
      </c>
      <c r="F228" t="s">
        <v>431</v>
      </c>
      <c r="M228" s="29" t="s">
        <v>247</v>
      </c>
      <c r="N228" s="29">
        <v>222</v>
      </c>
    </row>
    <row r="229" spans="3:14" x14ac:dyDescent="0.2">
      <c r="C229">
        <v>15</v>
      </c>
      <c r="D229">
        <v>4</v>
      </c>
      <c r="E229">
        <v>7</v>
      </c>
      <c r="F229" t="s">
        <v>432</v>
      </c>
      <c r="M229" s="29" t="s">
        <v>783</v>
      </c>
      <c r="N229" s="29">
        <v>223</v>
      </c>
    </row>
    <row r="230" spans="3:14" x14ac:dyDescent="0.2">
      <c r="C230">
        <v>15</v>
      </c>
      <c r="D230">
        <v>5</v>
      </c>
      <c r="E230">
        <v>10</v>
      </c>
      <c r="F230" t="s">
        <v>431</v>
      </c>
      <c r="M230" s="29" t="s">
        <v>603</v>
      </c>
      <c r="N230" s="29">
        <v>224</v>
      </c>
    </row>
    <row r="231" spans="3:14" x14ac:dyDescent="0.2">
      <c r="C231">
        <v>15</v>
      </c>
      <c r="D231">
        <v>5</v>
      </c>
      <c r="E231">
        <v>1</v>
      </c>
      <c r="F231" t="s">
        <v>432</v>
      </c>
      <c r="M231" s="29" t="s">
        <v>604</v>
      </c>
      <c r="N231" s="29">
        <v>225</v>
      </c>
    </row>
    <row r="232" spans="3:14" x14ac:dyDescent="0.2">
      <c r="C232">
        <v>15</v>
      </c>
      <c r="D232">
        <v>6</v>
      </c>
      <c r="E232">
        <v>8</v>
      </c>
      <c r="F232" t="s">
        <v>431</v>
      </c>
      <c r="M232" s="29" t="s">
        <v>605</v>
      </c>
      <c r="N232" s="29">
        <v>226</v>
      </c>
    </row>
    <row r="233" spans="3:14" x14ac:dyDescent="0.2">
      <c r="C233">
        <v>15</v>
      </c>
      <c r="D233">
        <v>6</v>
      </c>
      <c r="E233">
        <v>10</v>
      </c>
      <c r="F233" t="s">
        <v>432</v>
      </c>
      <c r="M233" s="29" t="s">
        <v>284</v>
      </c>
      <c r="N233" s="29">
        <v>227</v>
      </c>
    </row>
    <row r="234" spans="3:14" x14ac:dyDescent="0.2">
      <c r="C234">
        <v>15</v>
      </c>
      <c r="D234">
        <v>7</v>
      </c>
      <c r="E234">
        <v>9</v>
      </c>
      <c r="F234" t="s">
        <v>431</v>
      </c>
      <c r="M234" s="29" t="s">
        <v>606</v>
      </c>
      <c r="N234" s="29">
        <v>228</v>
      </c>
    </row>
    <row r="235" spans="3:14" x14ac:dyDescent="0.2">
      <c r="C235">
        <v>15</v>
      </c>
      <c r="D235">
        <v>7</v>
      </c>
      <c r="E235">
        <v>4</v>
      </c>
      <c r="F235" t="s">
        <v>432</v>
      </c>
      <c r="M235" s="29" t="s">
        <v>467</v>
      </c>
      <c r="N235" s="29">
        <v>229</v>
      </c>
    </row>
    <row r="236" spans="3:14" x14ac:dyDescent="0.2">
      <c r="C236">
        <v>15</v>
      </c>
      <c r="D236">
        <v>8</v>
      </c>
      <c r="E236">
        <v>6</v>
      </c>
      <c r="F236" t="s">
        <v>431</v>
      </c>
      <c r="M236" s="29" t="s">
        <v>302</v>
      </c>
      <c r="N236" s="29">
        <v>230</v>
      </c>
    </row>
    <row r="237" spans="3:14" x14ac:dyDescent="0.2">
      <c r="C237">
        <v>15</v>
      </c>
      <c r="D237">
        <v>8</v>
      </c>
      <c r="E237">
        <v>2</v>
      </c>
      <c r="F237" t="s">
        <v>432</v>
      </c>
      <c r="M237" s="29" t="s">
        <v>468</v>
      </c>
      <c r="N237" s="29">
        <v>231</v>
      </c>
    </row>
    <row r="238" spans="3:14" x14ac:dyDescent="0.2">
      <c r="C238">
        <v>15</v>
      </c>
      <c r="D238">
        <v>9</v>
      </c>
      <c r="E238">
        <v>7</v>
      </c>
      <c r="F238" t="s">
        <v>431</v>
      </c>
      <c r="M238" s="29" t="s">
        <v>469</v>
      </c>
      <c r="N238" s="29">
        <v>232</v>
      </c>
    </row>
    <row r="239" spans="3:14" x14ac:dyDescent="0.2">
      <c r="C239">
        <v>15</v>
      </c>
      <c r="D239">
        <v>9</v>
      </c>
      <c r="E239">
        <v>3</v>
      </c>
      <c r="F239" t="s">
        <v>432</v>
      </c>
      <c r="M239" s="29" t="s">
        <v>268</v>
      </c>
      <c r="N239" s="29">
        <v>233</v>
      </c>
    </row>
    <row r="240" spans="3:14" x14ac:dyDescent="0.2">
      <c r="C240">
        <v>15</v>
      </c>
      <c r="D240">
        <v>10</v>
      </c>
      <c r="E240">
        <v>5</v>
      </c>
      <c r="F240" t="s">
        <v>431</v>
      </c>
      <c r="M240" s="29" t="s">
        <v>607</v>
      </c>
      <c r="N240" s="29">
        <v>234</v>
      </c>
    </row>
    <row r="241" spans="3:14" x14ac:dyDescent="0.2">
      <c r="C241">
        <v>15</v>
      </c>
      <c r="D241">
        <v>10</v>
      </c>
      <c r="E241">
        <v>6</v>
      </c>
      <c r="F241" t="s">
        <v>432</v>
      </c>
      <c r="M241" s="29" t="s">
        <v>500</v>
      </c>
      <c r="N241" s="29">
        <v>235</v>
      </c>
    </row>
    <row r="242" spans="3:14" x14ac:dyDescent="0.2">
      <c r="C242">
        <v>16</v>
      </c>
      <c r="D242">
        <v>1</v>
      </c>
      <c r="E242">
        <v>6</v>
      </c>
      <c r="F242" t="s">
        <v>431</v>
      </c>
      <c r="M242" s="29" t="s">
        <v>240</v>
      </c>
      <c r="N242" s="29">
        <v>236</v>
      </c>
    </row>
    <row r="243" spans="3:14" x14ac:dyDescent="0.2">
      <c r="C243">
        <v>16</v>
      </c>
      <c r="D243">
        <v>1</v>
      </c>
      <c r="E243">
        <v>3</v>
      </c>
      <c r="F243" t="s">
        <v>432</v>
      </c>
      <c r="M243" s="29" t="s">
        <v>470</v>
      </c>
      <c r="N243" s="29">
        <v>237</v>
      </c>
    </row>
    <row r="244" spans="3:14" x14ac:dyDescent="0.2">
      <c r="C244">
        <v>16</v>
      </c>
      <c r="D244">
        <v>2</v>
      </c>
      <c r="E244">
        <v>9</v>
      </c>
      <c r="F244" t="s">
        <v>431</v>
      </c>
      <c r="M244" s="29" t="s">
        <v>784</v>
      </c>
      <c r="N244" s="29">
        <v>238</v>
      </c>
    </row>
    <row r="245" spans="3:14" x14ac:dyDescent="0.2">
      <c r="C245">
        <v>16</v>
      </c>
      <c r="D245">
        <v>2</v>
      </c>
      <c r="E245">
        <v>5</v>
      </c>
      <c r="F245" t="s">
        <v>432</v>
      </c>
      <c r="M245" s="29" t="s">
        <v>608</v>
      </c>
      <c r="N245" s="29">
        <v>239</v>
      </c>
    </row>
    <row r="246" spans="3:14" x14ac:dyDescent="0.2">
      <c r="C246">
        <v>16</v>
      </c>
      <c r="D246">
        <v>3</v>
      </c>
      <c r="E246">
        <v>8</v>
      </c>
      <c r="F246" t="s">
        <v>431</v>
      </c>
      <c r="M246" s="29" t="s">
        <v>312</v>
      </c>
      <c r="N246" s="29">
        <v>240</v>
      </c>
    </row>
    <row r="247" spans="3:14" x14ac:dyDescent="0.2">
      <c r="C247">
        <v>16</v>
      </c>
      <c r="D247">
        <v>3</v>
      </c>
      <c r="E247">
        <v>1</v>
      </c>
      <c r="F247" t="s">
        <v>432</v>
      </c>
      <c r="M247" s="29" t="s">
        <v>501</v>
      </c>
      <c r="N247" s="29">
        <v>241</v>
      </c>
    </row>
    <row r="248" spans="3:14" x14ac:dyDescent="0.2">
      <c r="C248">
        <v>16</v>
      </c>
      <c r="D248">
        <v>4</v>
      </c>
      <c r="E248">
        <v>5</v>
      </c>
      <c r="F248" t="s">
        <v>431</v>
      </c>
      <c r="M248" s="29" t="s">
        <v>492</v>
      </c>
      <c r="N248" s="29">
        <v>242</v>
      </c>
    </row>
    <row r="249" spans="3:14" x14ac:dyDescent="0.2">
      <c r="C249">
        <v>16</v>
      </c>
      <c r="D249">
        <v>4</v>
      </c>
      <c r="E249">
        <v>8</v>
      </c>
      <c r="F249" t="s">
        <v>432</v>
      </c>
      <c r="M249" s="29" t="s">
        <v>471</v>
      </c>
      <c r="N249" s="29">
        <v>243</v>
      </c>
    </row>
    <row r="250" spans="3:14" x14ac:dyDescent="0.2">
      <c r="C250">
        <v>16</v>
      </c>
      <c r="D250">
        <v>5</v>
      </c>
      <c r="E250">
        <v>4</v>
      </c>
      <c r="F250" t="s">
        <v>431</v>
      </c>
      <c r="M250" s="29" t="s">
        <v>252</v>
      </c>
      <c r="N250" s="29">
        <v>244</v>
      </c>
    </row>
    <row r="251" spans="3:14" x14ac:dyDescent="0.2">
      <c r="C251">
        <v>16</v>
      </c>
      <c r="D251">
        <v>5</v>
      </c>
      <c r="E251">
        <v>2</v>
      </c>
      <c r="F251" t="s">
        <v>432</v>
      </c>
      <c r="M251" s="29" t="s">
        <v>188</v>
      </c>
      <c r="N251" s="29">
        <v>245</v>
      </c>
    </row>
    <row r="252" spans="3:14" x14ac:dyDescent="0.2">
      <c r="C252">
        <v>16</v>
      </c>
      <c r="D252">
        <v>6</v>
      </c>
      <c r="E252">
        <v>1</v>
      </c>
      <c r="F252" t="s">
        <v>431</v>
      </c>
      <c r="M252" s="29" t="s">
        <v>785</v>
      </c>
      <c r="N252" s="29">
        <v>246</v>
      </c>
    </row>
    <row r="253" spans="3:14" x14ac:dyDescent="0.2">
      <c r="C253">
        <v>16</v>
      </c>
      <c r="D253">
        <v>6</v>
      </c>
      <c r="E253">
        <v>7</v>
      </c>
      <c r="F253" t="s">
        <v>432</v>
      </c>
      <c r="M253" s="29" t="s">
        <v>786</v>
      </c>
      <c r="N253" s="29">
        <v>247</v>
      </c>
    </row>
    <row r="254" spans="3:14" x14ac:dyDescent="0.2">
      <c r="C254">
        <v>16</v>
      </c>
      <c r="D254">
        <v>7</v>
      </c>
      <c r="E254">
        <v>10</v>
      </c>
      <c r="F254" t="s">
        <v>431</v>
      </c>
      <c r="M254" s="29" t="s">
        <v>261</v>
      </c>
      <c r="N254" s="29">
        <v>248</v>
      </c>
    </row>
    <row r="255" spans="3:14" x14ac:dyDescent="0.2">
      <c r="C255">
        <v>16</v>
      </c>
      <c r="D255">
        <v>7</v>
      </c>
      <c r="E255">
        <v>6</v>
      </c>
      <c r="F255" t="s">
        <v>432</v>
      </c>
      <c r="M255" s="29" t="s">
        <v>473</v>
      </c>
      <c r="N255" s="29">
        <v>249</v>
      </c>
    </row>
    <row r="256" spans="3:14" x14ac:dyDescent="0.2">
      <c r="C256">
        <v>16</v>
      </c>
      <c r="D256">
        <v>8</v>
      </c>
      <c r="E256">
        <v>3</v>
      </c>
      <c r="F256" t="s">
        <v>431</v>
      </c>
      <c r="M256" s="29" t="s">
        <v>271</v>
      </c>
      <c r="N256" s="29">
        <v>250</v>
      </c>
    </row>
    <row r="257" spans="3:14" x14ac:dyDescent="0.2">
      <c r="C257">
        <v>16</v>
      </c>
      <c r="D257">
        <v>8</v>
      </c>
      <c r="E257">
        <v>4</v>
      </c>
      <c r="F257" t="s">
        <v>432</v>
      </c>
      <c r="M257" s="29" t="s">
        <v>189</v>
      </c>
      <c r="N257" s="29">
        <v>251</v>
      </c>
    </row>
    <row r="258" spans="3:14" x14ac:dyDescent="0.2">
      <c r="C258">
        <v>16</v>
      </c>
      <c r="D258">
        <v>9</v>
      </c>
      <c r="E258">
        <v>2</v>
      </c>
      <c r="F258" t="s">
        <v>431</v>
      </c>
      <c r="M258" s="29" t="s">
        <v>787</v>
      </c>
      <c r="N258" s="29">
        <v>252</v>
      </c>
    </row>
    <row r="259" spans="3:14" x14ac:dyDescent="0.2">
      <c r="C259">
        <v>16</v>
      </c>
      <c r="D259">
        <v>9</v>
      </c>
      <c r="E259">
        <v>10</v>
      </c>
      <c r="F259" t="s">
        <v>432</v>
      </c>
      <c r="M259" s="29" t="s">
        <v>788</v>
      </c>
      <c r="N259" s="29">
        <v>253</v>
      </c>
    </row>
    <row r="260" spans="3:14" x14ac:dyDescent="0.2">
      <c r="C260">
        <v>16</v>
      </c>
      <c r="D260">
        <v>10</v>
      </c>
      <c r="E260">
        <v>7</v>
      </c>
      <c r="F260" t="s">
        <v>431</v>
      </c>
      <c r="M260" s="29" t="s">
        <v>190</v>
      </c>
      <c r="N260" s="29">
        <v>254</v>
      </c>
    </row>
    <row r="261" spans="3:14" x14ac:dyDescent="0.2">
      <c r="C261">
        <v>16</v>
      </c>
      <c r="D261">
        <v>10</v>
      </c>
      <c r="E261">
        <v>9</v>
      </c>
      <c r="F261" t="s">
        <v>432</v>
      </c>
      <c r="M261" s="29" t="s">
        <v>299</v>
      </c>
      <c r="N261" s="29">
        <v>255</v>
      </c>
    </row>
    <row r="262" spans="3:14" x14ac:dyDescent="0.2">
      <c r="C262">
        <v>17</v>
      </c>
      <c r="D262">
        <v>1</v>
      </c>
      <c r="E262">
        <v>4</v>
      </c>
      <c r="F262" t="s">
        <v>431</v>
      </c>
      <c r="M262" s="29" t="s">
        <v>609</v>
      </c>
      <c r="N262" s="29">
        <v>256</v>
      </c>
    </row>
    <row r="263" spans="3:14" x14ac:dyDescent="0.2">
      <c r="C263">
        <v>17</v>
      </c>
      <c r="D263">
        <v>2</v>
      </c>
      <c r="E263">
        <v>7</v>
      </c>
      <c r="F263" t="s">
        <v>431</v>
      </c>
      <c r="M263" s="29" t="s">
        <v>488</v>
      </c>
      <c r="N263" s="29">
        <v>257</v>
      </c>
    </row>
    <row r="264" spans="3:14" x14ac:dyDescent="0.2">
      <c r="C264">
        <v>17</v>
      </c>
      <c r="D264">
        <v>3</v>
      </c>
      <c r="E264">
        <v>6</v>
      </c>
      <c r="F264" t="s">
        <v>431</v>
      </c>
      <c r="M264" s="29" t="s">
        <v>515</v>
      </c>
      <c r="N264" s="29">
        <v>258</v>
      </c>
    </row>
    <row r="265" spans="3:14" x14ac:dyDescent="0.2">
      <c r="C265">
        <v>17</v>
      </c>
      <c r="D265">
        <v>4</v>
      </c>
      <c r="E265">
        <v>1</v>
      </c>
      <c r="F265" t="s">
        <v>431</v>
      </c>
      <c r="M265" s="29" t="s">
        <v>789</v>
      </c>
      <c r="N265" s="29">
        <v>259</v>
      </c>
    </row>
    <row r="266" spans="3:14" x14ac:dyDescent="0.2">
      <c r="C266">
        <v>17</v>
      </c>
      <c r="D266">
        <v>5</v>
      </c>
      <c r="E266">
        <v>9</v>
      </c>
      <c r="F266" t="s">
        <v>431</v>
      </c>
      <c r="M266" s="29" t="s">
        <v>502</v>
      </c>
      <c r="N266" s="29">
        <v>260</v>
      </c>
    </row>
    <row r="267" spans="3:14" x14ac:dyDescent="0.2">
      <c r="C267">
        <v>17</v>
      </c>
      <c r="D267">
        <v>6</v>
      </c>
      <c r="E267">
        <v>3</v>
      </c>
      <c r="F267" t="s">
        <v>431</v>
      </c>
      <c r="M267" s="29" t="s">
        <v>262</v>
      </c>
      <c r="N267" s="29">
        <v>261</v>
      </c>
    </row>
    <row r="268" spans="3:14" x14ac:dyDescent="0.2">
      <c r="C268">
        <v>17</v>
      </c>
      <c r="D268">
        <v>7</v>
      </c>
      <c r="E268">
        <v>2</v>
      </c>
      <c r="F268" t="s">
        <v>431</v>
      </c>
      <c r="M268" s="29" t="s">
        <v>610</v>
      </c>
      <c r="N268" s="29">
        <v>262</v>
      </c>
    </row>
    <row r="269" spans="3:14" x14ac:dyDescent="0.2">
      <c r="C269">
        <v>17</v>
      </c>
      <c r="D269">
        <v>8</v>
      </c>
      <c r="E269">
        <v>10</v>
      </c>
      <c r="F269" t="s">
        <v>431</v>
      </c>
      <c r="M269" s="29" t="s">
        <v>474</v>
      </c>
      <c r="N269" s="29">
        <v>263</v>
      </c>
    </row>
    <row r="270" spans="3:14" x14ac:dyDescent="0.2">
      <c r="C270">
        <v>17</v>
      </c>
      <c r="D270">
        <v>9</v>
      </c>
      <c r="E270">
        <v>5</v>
      </c>
      <c r="F270" t="s">
        <v>431</v>
      </c>
      <c r="M270" s="29" t="s">
        <v>790</v>
      </c>
      <c r="N270" s="29">
        <v>264</v>
      </c>
    </row>
    <row r="271" spans="3:14" x14ac:dyDescent="0.2">
      <c r="C271">
        <v>17</v>
      </c>
      <c r="D271">
        <v>10</v>
      </c>
      <c r="E271">
        <v>8</v>
      </c>
      <c r="F271" t="s">
        <v>431</v>
      </c>
      <c r="M271" s="29" t="s">
        <v>243</v>
      </c>
      <c r="N271" s="29">
        <v>265</v>
      </c>
    </row>
    <row r="272" spans="3:14" x14ac:dyDescent="0.2">
      <c r="M272" s="29" t="s">
        <v>611</v>
      </c>
      <c r="N272" s="29">
        <v>266</v>
      </c>
    </row>
    <row r="273" spans="13:14" x14ac:dyDescent="0.2">
      <c r="M273" s="29" t="s">
        <v>791</v>
      </c>
      <c r="N273" s="29">
        <v>267</v>
      </c>
    </row>
    <row r="274" spans="13:14" x14ac:dyDescent="0.2">
      <c r="M274" s="29" t="s">
        <v>475</v>
      </c>
      <c r="N274" s="29">
        <v>268</v>
      </c>
    </row>
    <row r="275" spans="13:14" x14ac:dyDescent="0.2">
      <c r="M275" s="29" t="s">
        <v>612</v>
      </c>
      <c r="N275" s="29">
        <v>269</v>
      </c>
    </row>
    <row r="276" spans="13:14" x14ac:dyDescent="0.2">
      <c r="M276" s="29" t="s">
        <v>476</v>
      </c>
      <c r="N276" s="29">
        <v>270</v>
      </c>
    </row>
    <row r="277" spans="13:14" x14ac:dyDescent="0.2">
      <c r="M277" s="29" t="s">
        <v>307</v>
      </c>
      <c r="N277" s="29">
        <v>271</v>
      </c>
    </row>
    <row r="278" spans="13:14" x14ac:dyDescent="0.2">
      <c r="M278" s="29" t="s">
        <v>792</v>
      </c>
      <c r="N278" s="29">
        <v>272</v>
      </c>
    </row>
    <row r="279" spans="13:14" x14ac:dyDescent="0.2">
      <c r="M279" s="29" t="s">
        <v>191</v>
      </c>
      <c r="N279" s="29">
        <v>273</v>
      </c>
    </row>
    <row r="280" spans="13:14" x14ac:dyDescent="0.2">
      <c r="M280" s="29" t="s">
        <v>704</v>
      </c>
      <c r="N280" s="29">
        <v>274</v>
      </c>
    </row>
    <row r="281" spans="13:14" x14ac:dyDescent="0.2">
      <c r="M281" s="29" t="s">
        <v>793</v>
      </c>
      <c r="N281" s="29">
        <v>275</v>
      </c>
    </row>
    <row r="282" spans="13:14" x14ac:dyDescent="0.2">
      <c r="M282" s="29" t="s">
        <v>613</v>
      </c>
      <c r="N282" s="29">
        <v>276</v>
      </c>
    </row>
    <row r="283" spans="13:14" x14ac:dyDescent="0.2">
      <c r="M283" s="29" t="s">
        <v>308</v>
      </c>
      <c r="N283" s="29">
        <v>277</v>
      </c>
    </row>
    <row r="284" spans="13:14" x14ac:dyDescent="0.2">
      <c r="M284" s="29" t="s">
        <v>285</v>
      </c>
      <c r="N284" s="29">
        <v>278</v>
      </c>
    </row>
    <row r="285" spans="13:14" x14ac:dyDescent="0.2">
      <c r="M285" s="29" t="s">
        <v>614</v>
      </c>
      <c r="N285" s="29">
        <v>279</v>
      </c>
    </row>
    <row r="286" spans="13:14" x14ac:dyDescent="0.2">
      <c r="M286" s="29" t="s">
        <v>615</v>
      </c>
      <c r="N286" s="29">
        <v>280</v>
      </c>
    </row>
    <row r="287" spans="13:14" x14ac:dyDescent="0.2">
      <c r="M287" s="29" t="s">
        <v>493</v>
      </c>
      <c r="N287" s="29">
        <v>281</v>
      </c>
    </row>
    <row r="288" spans="13:14" x14ac:dyDescent="0.2">
      <c r="M288" s="29" t="s">
        <v>794</v>
      </c>
      <c r="N288" s="29">
        <v>282</v>
      </c>
    </row>
    <row r="289" spans="13:14" x14ac:dyDescent="0.2">
      <c r="M289" s="29" t="s">
        <v>616</v>
      </c>
      <c r="N289" s="29">
        <v>283</v>
      </c>
    </row>
    <row r="290" spans="13:14" x14ac:dyDescent="0.2">
      <c r="M290" s="29" t="s">
        <v>482</v>
      </c>
      <c r="N290" s="29">
        <v>284</v>
      </c>
    </row>
    <row r="291" spans="13:14" x14ac:dyDescent="0.2">
      <c r="M291" s="29" t="s">
        <v>618</v>
      </c>
      <c r="N291" s="29">
        <v>285</v>
      </c>
    </row>
    <row r="292" spans="13:14" x14ac:dyDescent="0.2">
      <c r="M292" s="29" t="s">
        <v>477</v>
      </c>
      <c r="N292" s="29">
        <v>286</v>
      </c>
    </row>
    <row r="293" spans="13:14" x14ac:dyDescent="0.2">
      <c r="M293" s="29" t="s">
        <v>286</v>
      </c>
      <c r="N293" s="29">
        <v>287</v>
      </c>
    </row>
    <row r="294" spans="13:14" x14ac:dyDescent="0.2">
      <c r="M294" s="29" t="s">
        <v>489</v>
      </c>
      <c r="N294" s="29">
        <v>288</v>
      </c>
    </row>
    <row r="295" spans="13:14" x14ac:dyDescent="0.2">
      <c r="M295" s="29" t="s">
        <v>619</v>
      </c>
      <c r="N295" s="29">
        <v>289</v>
      </c>
    </row>
    <row r="296" spans="13:14" x14ac:dyDescent="0.2">
      <c r="M296" s="29" t="s">
        <v>478</v>
      </c>
      <c r="N296" s="29">
        <v>290</v>
      </c>
    </row>
    <row r="297" spans="13:14" x14ac:dyDescent="0.2">
      <c r="M297" s="31" t="s">
        <v>795</v>
      </c>
      <c r="N297" s="31">
        <v>291</v>
      </c>
    </row>
    <row r="298" spans="13:14" x14ac:dyDescent="0.2">
      <c r="M298" s="31" t="s">
        <v>445</v>
      </c>
      <c r="N298" s="31">
        <v>292</v>
      </c>
    </row>
    <row r="299" spans="13:14" x14ac:dyDescent="0.2">
      <c r="M299" s="31" t="s">
        <v>446</v>
      </c>
      <c r="N299" s="31">
        <v>293</v>
      </c>
    </row>
    <row r="300" spans="13:14" x14ac:dyDescent="0.2">
      <c r="M300" s="31" t="s">
        <v>689</v>
      </c>
      <c r="N300" s="31">
        <v>294</v>
      </c>
    </row>
    <row r="301" spans="13:14" x14ac:dyDescent="0.2">
      <c r="M301" s="31" t="s">
        <v>148</v>
      </c>
      <c r="N301" s="31">
        <v>295</v>
      </c>
    </row>
    <row r="302" spans="13:14" x14ac:dyDescent="0.2">
      <c r="M302" s="31" t="s">
        <v>690</v>
      </c>
      <c r="N302" s="31">
        <v>296</v>
      </c>
    </row>
    <row r="303" spans="13:14" x14ac:dyDescent="0.2">
      <c r="M303" s="31" t="s">
        <v>691</v>
      </c>
      <c r="N303" s="31">
        <v>297</v>
      </c>
    </row>
    <row r="304" spans="13:14" x14ac:dyDescent="0.2">
      <c r="M304" s="31" t="s">
        <v>692</v>
      </c>
      <c r="N304" s="31">
        <v>298</v>
      </c>
    </row>
    <row r="305" spans="13:14" x14ac:dyDescent="0.2">
      <c r="M305" s="31" t="s">
        <v>149</v>
      </c>
      <c r="N305" s="31">
        <v>299</v>
      </c>
    </row>
    <row r="306" spans="13:14" x14ac:dyDescent="0.2">
      <c r="M306" s="31" t="s">
        <v>269</v>
      </c>
      <c r="N306" s="31">
        <v>300</v>
      </c>
    </row>
    <row r="307" spans="13:14" x14ac:dyDescent="0.2">
      <c r="M307" s="31" t="s">
        <v>693</v>
      </c>
      <c r="N307" s="31">
        <v>301</v>
      </c>
    </row>
    <row r="308" spans="13:14" x14ac:dyDescent="0.2">
      <c r="M308" s="31" t="s">
        <v>287</v>
      </c>
      <c r="N308" s="31">
        <v>302</v>
      </c>
    </row>
    <row r="309" spans="13:14" x14ac:dyDescent="0.2">
      <c r="M309" s="31" t="s">
        <v>150</v>
      </c>
      <c r="N309" s="31">
        <v>303</v>
      </c>
    </row>
    <row r="310" spans="13:14" x14ac:dyDescent="0.2">
      <c r="M310" s="31" t="s">
        <v>151</v>
      </c>
      <c r="N310" s="31">
        <v>304</v>
      </c>
    </row>
    <row r="311" spans="13:14" x14ac:dyDescent="0.2">
      <c r="M311" s="31" t="s">
        <v>709</v>
      </c>
      <c r="N311" s="31">
        <v>305</v>
      </c>
    </row>
    <row r="312" spans="13:14" x14ac:dyDescent="0.2">
      <c r="M312" s="31" t="s">
        <v>288</v>
      </c>
      <c r="N312" s="31">
        <v>306</v>
      </c>
    </row>
    <row r="313" spans="13:14" x14ac:dyDescent="0.2">
      <c r="M313" s="31" t="s">
        <v>635</v>
      </c>
      <c r="N313" s="31">
        <v>307</v>
      </c>
    </row>
    <row r="314" spans="13:14" x14ac:dyDescent="0.2">
      <c r="M314" s="31" t="s">
        <v>152</v>
      </c>
      <c r="N314" s="31">
        <v>308</v>
      </c>
    </row>
    <row r="315" spans="13:14" x14ac:dyDescent="0.2">
      <c r="M315" s="31" t="s">
        <v>447</v>
      </c>
      <c r="N315" s="31">
        <v>309</v>
      </c>
    </row>
    <row r="316" spans="13:14" x14ac:dyDescent="0.2">
      <c r="M316" s="31" t="s">
        <v>153</v>
      </c>
      <c r="N316" s="31">
        <v>310</v>
      </c>
    </row>
    <row r="317" spans="13:14" x14ac:dyDescent="0.2">
      <c r="M317" s="31" t="s">
        <v>154</v>
      </c>
      <c r="N317" s="31">
        <v>311</v>
      </c>
    </row>
    <row r="318" spans="13:14" x14ac:dyDescent="0.2">
      <c r="M318" s="31" t="s">
        <v>321</v>
      </c>
      <c r="N318" s="31">
        <v>312</v>
      </c>
    </row>
    <row r="319" spans="13:14" x14ac:dyDescent="0.2">
      <c r="M319" s="31" t="s">
        <v>694</v>
      </c>
      <c r="N319" s="31">
        <v>313</v>
      </c>
    </row>
    <row r="320" spans="13:14" x14ac:dyDescent="0.2">
      <c r="M320" s="31" t="s">
        <v>270</v>
      </c>
      <c r="N320" s="31">
        <v>314</v>
      </c>
    </row>
    <row r="321" spans="13:14" customFormat="1" x14ac:dyDescent="0.2">
      <c r="M321" s="31" t="s">
        <v>245</v>
      </c>
      <c r="N321" s="31">
        <v>315</v>
      </c>
    </row>
    <row r="322" spans="13:14" customFormat="1" x14ac:dyDescent="0.2">
      <c r="M322" s="31" t="s">
        <v>796</v>
      </c>
      <c r="N322" s="31">
        <v>316</v>
      </c>
    </row>
    <row r="323" spans="13:14" customFormat="1" x14ac:dyDescent="0.2">
      <c r="M323" s="31" t="s">
        <v>289</v>
      </c>
      <c r="N323" s="31">
        <v>317</v>
      </c>
    </row>
    <row r="324" spans="13:14" customFormat="1" x14ac:dyDescent="0.2">
      <c r="M324" s="31" t="s">
        <v>155</v>
      </c>
      <c r="N324" s="31">
        <v>318</v>
      </c>
    </row>
    <row r="325" spans="13:14" customFormat="1" x14ac:dyDescent="0.2">
      <c r="M325" s="31" t="s">
        <v>263</v>
      </c>
      <c r="N325" s="31">
        <v>319</v>
      </c>
    </row>
    <row r="326" spans="13:14" customFormat="1" x14ac:dyDescent="0.2">
      <c r="M326" s="31" t="s">
        <v>322</v>
      </c>
      <c r="N326" s="31">
        <v>320</v>
      </c>
    </row>
    <row r="327" spans="13:14" customFormat="1" x14ac:dyDescent="0.2">
      <c r="M327" s="31" t="s">
        <v>695</v>
      </c>
      <c r="N327" s="31">
        <v>321</v>
      </c>
    </row>
    <row r="328" spans="13:14" customFormat="1" x14ac:dyDescent="0.2">
      <c r="M328" s="31" t="s">
        <v>156</v>
      </c>
      <c r="N328" s="31">
        <v>322</v>
      </c>
    </row>
    <row r="329" spans="13:14" customFormat="1" x14ac:dyDescent="0.2">
      <c r="M329" s="30"/>
      <c r="N329" s="30"/>
    </row>
    <row r="330" spans="13:14" customFormat="1" x14ac:dyDescent="0.2">
      <c r="M330" s="30"/>
      <c r="N330" s="30"/>
    </row>
    <row r="331" spans="13:14" customFormat="1" x14ac:dyDescent="0.2">
      <c r="M331" s="30"/>
      <c r="N331" s="30"/>
    </row>
    <row r="332" spans="13:14" customFormat="1" x14ac:dyDescent="0.2">
      <c r="M332" s="30"/>
      <c r="N332" s="30"/>
    </row>
    <row r="333" spans="13:14" customFormat="1" x14ac:dyDescent="0.2">
      <c r="M333" s="30"/>
      <c r="N333" s="30"/>
    </row>
    <row r="334" spans="13:14" customFormat="1" x14ac:dyDescent="0.2">
      <c r="M334" s="30"/>
      <c r="N334" s="30"/>
    </row>
    <row r="335" spans="13:14" customFormat="1" x14ac:dyDescent="0.2">
      <c r="M335" s="30"/>
      <c r="N335" s="30"/>
    </row>
    <row r="336" spans="13:14" customFormat="1" x14ac:dyDescent="0.2">
      <c r="M336" s="30"/>
      <c r="N336" s="30"/>
    </row>
    <row r="337" spans="13:14" customFormat="1" x14ac:dyDescent="0.2">
      <c r="M337" s="30"/>
      <c r="N337" s="30"/>
    </row>
    <row r="338" spans="13:14" customFormat="1" x14ac:dyDescent="0.2">
      <c r="M338" s="30"/>
      <c r="N338" s="30"/>
    </row>
    <row r="339" spans="13:14" customFormat="1" x14ac:dyDescent="0.2">
      <c r="M339" s="30"/>
      <c r="N339" s="30"/>
    </row>
    <row r="340" spans="13:14" customFormat="1" x14ac:dyDescent="0.2">
      <c r="M340" s="30"/>
      <c r="N340" s="30"/>
    </row>
    <row r="341" spans="13:14" customFormat="1" x14ac:dyDescent="0.2">
      <c r="M341" s="30"/>
      <c r="N341" s="30"/>
    </row>
    <row r="342" spans="13:14" customFormat="1" x14ac:dyDescent="0.2"/>
    <row r="343" spans="13:14" customFormat="1" x14ac:dyDescent="0.2"/>
    <row r="344" spans="13:14" customFormat="1" x14ac:dyDescent="0.2"/>
    <row r="345" spans="13:14" customFormat="1" x14ac:dyDescent="0.2"/>
    <row r="346" spans="13:14" customFormat="1" x14ac:dyDescent="0.2"/>
    <row r="347" spans="13:14" customFormat="1" x14ac:dyDescent="0.2"/>
    <row r="348" spans="13:14" customFormat="1" x14ac:dyDescent="0.2"/>
    <row r="349" spans="13:14" customFormat="1" x14ac:dyDescent="0.2"/>
    <row r="350" spans="13:14" customFormat="1" x14ac:dyDescent="0.2"/>
    <row r="351" spans="13:14" customFormat="1" x14ac:dyDescent="0.2"/>
    <row r="352" spans="13:14" customFormat="1" x14ac:dyDescent="0.2"/>
    <row r="353" spans="11:18" x14ac:dyDescent="0.2">
      <c r="K353"/>
      <c r="L353"/>
      <c r="M353"/>
      <c r="N353"/>
      <c r="P353"/>
      <c r="Q353"/>
      <c r="R353"/>
    </row>
    <row r="354" spans="11:18" x14ac:dyDescent="0.2">
      <c r="K354"/>
      <c r="L354"/>
      <c r="M354"/>
      <c r="N354"/>
      <c r="P354"/>
      <c r="Q354"/>
      <c r="R354"/>
    </row>
    <row r="355" spans="11:18" x14ac:dyDescent="0.2">
      <c r="K355"/>
      <c r="L355"/>
      <c r="M355"/>
      <c r="N355"/>
      <c r="P355"/>
      <c r="Q355"/>
      <c r="R355"/>
    </row>
    <row r="356" spans="11:18" x14ac:dyDescent="0.2">
      <c r="M356"/>
      <c r="N356"/>
    </row>
    <row r="357" spans="11:18" x14ac:dyDescent="0.2">
      <c r="M357"/>
      <c r="N357"/>
    </row>
    <row r="358" spans="11:18" x14ac:dyDescent="0.2">
      <c r="M358"/>
      <c r="N358"/>
    </row>
    <row r="359" spans="11:18" x14ac:dyDescent="0.2">
      <c r="M359"/>
      <c r="N359"/>
    </row>
    <row r="360" spans="11:18" x14ac:dyDescent="0.2">
      <c r="M360"/>
      <c r="N360"/>
    </row>
    <row r="361" spans="11:18" x14ac:dyDescent="0.2">
      <c r="M361"/>
      <c r="N361"/>
    </row>
    <row r="362" spans="11:18" x14ac:dyDescent="0.2">
      <c r="M362"/>
      <c r="N362"/>
    </row>
    <row r="363" spans="11:18" x14ac:dyDescent="0.2">
      <c r="M363"/>
      <c r="N363"/>
    </row>
    <row r="364" spans="11:18" x14ac:dyDescent="0.2">
      <c r="M364"/>
      <c r="N364"/>
    </row>
    <row r="365" spans="11:18" x14ac:dyDescent="0.2">
      <c r="M365"/>
      <c r="N36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  <row r="450" spans="13:14" x14ac:dyDescent="0.2">
      <c r="M450"/>
      <c r="N450"/>
    </row>
    <row r="451" spans="13:14" x14ac:dyDescent="0.2">
      <c r="M451"/>
      <c r="N451"/>
    </row>
    <row r="452" spans="13:14" x14ac:dyDescent="0.2">
      <c r="M452"/>
      <c r="N452"/>
    </row>
    <row r="453" spans="13:14" x14ac:dyDescent="0.2">
      <c r="M453"/>
      <c r="N453"/>
    </row>
    <row r="454" spans="13:14" x14ac:dyDescent="0.2">
      <c r="M454"/>
      <c r="N454"/>
    </row>
    <row r="455" spans="13:14" x14ac:dyDescent="0.2">
      <c r="M455"/>
      <c r="N455"/>
    </row>
    <row r="456" spans="13:14" x14ac:dyDescent="0.2">
      <c r="M456"/>
      <c r="N456"/>
    </row>
    <row r="457" spans="13:14" x14ac:dyDescent="0.2">
      <c r="M457"/>
      <c r="N457"/>
    </row>
    <row r="458" spans="13:14" x14ac:dyDescent="0.2">
      <c r="M458"/>
      <c r="N458"/>
    </row>
    <row r="459" spans="13:14" x14ac:dyDescent="0.2">
      <c r="M459"/>
      <c r="N459"/>
    </row>
    <row r="460" spans="13:14" x14ac:dyDescent="0.2">
      <c r="M460"/>
      <c r="N460"/>
    </row>
    <row r="461" spans="13:14" x14ac:dyDescent="0.2">
      <c r="M461"/>
      <c r="N461"/>
    </row>
    <row r="462" spans="13:14" x14ac:dyDescent="0.2">
      <c r="M462"/>
      <c r="N462"/>
    </row>
    <row r="463" spans="13:14" x14ac:dyDescent="0.2">
      <c r="M463"/>
      <c r="N463"/>
    </row>
    <row r="464" spans="13:14" x14ac:dyDescent="0.2">
      <c r="M464"/>
      <c r="N464"/>
    </row>
    <row r="465" spans="13:14" x14ac:dyDescent="0.2">
      <c r="M465"/>
      <c r="N465"/>
    </row>
    <row r="466" spans="13:14" x14ac:dyDescent="0.2">
      <c r="M466"/>
      <c r="N466"/>
    </row>
    <row r="467" spans="13:14" x14ac:dyDescent="0.2">
      <c r="M467"/>
      <c r="N467"/>
    </row>
    <row r="468" spans="13:14" x14ac:dyDescent="0.2">
      <c r="M468"/>
      <c r="N468"/>
    </row>
    <row r="469" spans="13:14" x14ac:dyDescent="0.2">
      <c r="M469"/>
      <c r="N469"/>
    </row>
    <row r="470" spans="13:14" x14ac:dyDescent="0.2">
      <c r="M470"/>
      <c r="N470"/>
    </row>
    <row r="471" spans="13:14" x14ac:dyDescent="0.2">
      <c r="M471"/>
      <c r="N471"/>
    </row>
    <row r="472" spans="13:14" x14ac:dyDescent="0.2">
      <c r="M472"/>
      <c r="N472"/>
    </row>
    <row r="473" spans="13:14" x14ac:dyDescent="0.2">
      <c r="M473"/>
      <c r="N473"/>
    </row>
    <row r="474" spans="13:14" x14ac:dyDescent="0.2">
      <c r="M474"/>
      <c r="N474"/>
    </row>
    <row r="475" spans="13:14" x14ac:dyDescent="0.2">
      <c r="M475"/>
      <c r="N475"/>
    </row>
    <row r="476" spans="13:14" x14ac:dyDescent="0.2">
      <c r="M476"/>
      <c r="N476"/>
    </row>
    <row r="477" spans="13:14" x14ac:dyDescent="0.2">
      <c r="M477"/>
      <c r="N477"/>
    </row>
    <row r="478" spans="13:14" x14ac:dyDescent="0.2">
      <c r="M478"/>
      <c r="N478"/>
    </row>
    <row r="479" spans="13:14" x14ac:dyDescent="0.2">
      <c r="M479"/>
      <c r="N479"/>
    </row>
    <row r="480" spans="13:14" x14ac:dyDescent="0.2">
      <c r="M480"/>
      <c r="N480"/>
    </row>
    <row r="481" spans="13:14" x14ac:dyDescent="0.2">
      <c r="M481"/>
      <c r="N481"/>
    </row>
    <row r="482" spans="13:14" x14ac:dyDescent="0.2">
      <c r="M482"/>
      <c r="N482"/>
    </row>
    <row r="483" spans="13:14" x14ac:dyDescent="0.2">
      <c r="M483"/>
      <c r="N483"/>
    </row>
    <row r="484" spans="13:14" x14ac:dyDescent="0.2">
      <c r="M484"/>
      <c r="N484"/>
    </row>
    <row r="485" spans="13:14" x14ac:dyDescent="0.2">
      <c r="M485"/>
      <c r="N485"/>
    </row>
    <row r="486" spans="13:14" x14ac:dyDescent="0.2">
      <c r="M486"/>
      <c r="N486"/>
    </row>
    <row r="487" spans="13:14" x14ac:dyDescent="0.2">
      <c r="M487"/>
      <c r="N487"/>
    </row>
    <row r="488" spans="13:14" x14ac:dyDescent="0.2">
      <c r="M488"/>
      <c r="N488"/>
    </row>
    <row r="489" spans="13:14" x14ac:dyDescent="0.2">
      <c r="M489"/>
      <c r="N489"/>
    </row>
    <row r="490" spans="13:14" x14ac:dyDescent="0.2">
      <c r="M490"/>
      <c r="N490"/>
    </row>
    <row r="491" spans="13:14" x14ac:dyDescent="0.2">
      <c r="M491"/>
      <c r="N491"/>
    </row>
    <row r="492" spans="13:14" x14ac:dyDescent="0.2">
      <c r="M492"/>
      <c r="N492"/>
    </row>
    <row r="493" spans="13:14" x14ac:dyDescent="0.2">
      <c r="M493"/>
      <c r="N493"/>
    </row>
    <row r="494" spans="13:14" x14ac:dyDescent="0.2">
      <c r="M494"/>
      <c r="N494"/>
    </row>
    <row r="495" spans="13:14" x14ac:dyDescent="0.2">
      <c r="M495"/>
      <c r="N495"/>
    </row>
    <row r="496" spans="13:14" x14ac:dyDescent="0.2">
      <c r="M496"/>
      <c r="N496"/>
    </row>
    <row r="497" spans="13:14" x14ac:dyDescent="0.2">
      <c r="M497"/>
      <c r="N497"/>
    </row>
    <row r="498" spans="13:14" x14ac:dyDescent="0.2">
      <c r="M498"/>
      <c r="N498"/>
    </row>
    <row r="499" spans="13:14" x14ac:dyDescent="0.2">
      <c r="M499"/>
      <c r="N499"/>
    </row>
    <row r="500" spans="13:14" x14ac:dyDescent="0.2">
      <c r="M500"/>
      <c r="N500"/>
    </row>
    <row r="501" spans="13:14" x14ac:dyDescent="0.2">
      <c r="M501"/>
      <c r="N501"/>
    </row>
    <row r="502" spans="13:14" x14ac:dyDescent="0.2">
      <c r="M502"/>
      <c r="N502"/>
    </row>
    <row r="503" spans="13:14" x14ac:dyDescent="0.2">
      <c r="M503"/>
      <c r="N503"/>
    </row>
    <row r="504" spans="13:14" x14ac:dyDescent="0.2">
      <c r="M504"/>
      <c r="N504"/>
    </row>
    <row r="505" spans="13:14" x14ac:dyDescent="0.2">
      <c r="M505"/>
      <c r="N505"/>
    </row>
    <row r="506" spans="13:14" x14ac:dyDescent="0.2">
      <c r="M506"/>
      <c r="N506"/>
    </row>
  </sheetData>
  <sortState xmlns:xlrd2="http://schemas.microsoft.com/office/spreadsheetml/2017/richdata2" ref="C2:E8286">
    <sortCondition ref="C2:C8286"/>
    <sortCondition ref="D2:D8286"/>
    <sortCondition ref="E2:E8286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Jared Goff</v>
      </c>
      <c r="D4">
        <f>IFERROR(INDEX('Weekly Stats_NEW'!C:C,MATCH(INDEX(data!$N:$N,MATCH($C4,data!$M:$M,0)),'Weekly Stats_NEW'!$B:$B,0)),"")</f>
        <v>34</v>
      </c>
      <c r="E4">
        <f>IFERROR(INDEX('Weekly Stats_NEW'!D:D,MATCH(INDEX(data!$N:$N,MATCH($C4,data!$M:$M,0)),'Weekly Stats_NEW'!$B:$B,0)),"")</f>
        <v>55</v>
      </c>
      <c r="F4">
        <f>IFERROR(INDEX('Weekly Stats_NEW'!E:E,MATCH(INDEX(data!$N:$N,MATCH($C4,data!$M:$M,0)),'Weekly Stats_NEW'!$B:$B,0)),"")</f>
        <v>307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5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0.61799999999999999</v>
      </c>
      <c r="Y4" s="58">
        <f>IFERROR(ROUND(J4/I4,2),"")</f>
        <v>2.5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C.J. Stroud</v>
      </c>
      <c r="D5">
        <f>IFERROR(INDEX('Weekly Stats_NEW'!C:C,MATCH(INDEX(data!$N:$N,MATCH($C5,data!$M:$M,0)),'Weekly Stats_NEW'!$B:$B,0)),"")</f>
        <v>23</v>
      </c>
      <c r="E5">
        <f>IFERROR(INDEX('Weekly Stats_NEW'!D:D,MATCH(INDEX(data!$N:$N,MATCH($C5,data!$M:$M,0)),'Weekly Stats_NEW'!$B:$B,0)),"")</f>
        <v>36</v>
      </c>
      <c r="F5">
        <f>IFERROR(INDEX('Weekly Stats_NEW'!E:E,MATCH(INDEX(data!$N:$N,MATCH($C5,data!$M:$M,0)),'Weekly Stats_NEW'!$B:$B,0)),"")</f>
        <v>260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-1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0.63900000000000001</v>
      </c>
      <c r="Y5" s="58">
        <f t="shared" ref="Y5:Y12" si="2">IFERROR(ROUND(J5/I5,2),"")</f>
        <v>-1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Bijan Robinson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14</v>
      </c>
      <c r="J6">
        <f>IFERROR(INDEX('Weekly Stats_NEW'!I:I,MATCH(INDEX(data!$N:$N,MATCH($C6,data!$M:$M,0)),'Weekly Stats_NEW'!$B:$B,0)),"")</f>
        <v>97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25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6.93</v>
      </c>
      <c r="Z6" s="58">
        <f t="shared" si="3"/>
        <v>6.25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Aaron Jones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9</v>
      </c>
      <c r="J7">
        <f>IFERROR(INDEX('Weekly Stats_NEW'!I:I,MATCH(INDEX(data!$N:$N,MATCH($C7,data!$M:$M,0)),'Weekly Stats_NEW'!$B:$B,0)),"")</f>
        <v>32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36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1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3.56</v>
      </c>
      <c r="Z7" s="58">
        <f t="shared" si="3"/>
        <v>7.2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Zack Moss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12</v>
      </c>
      <c r="J8">
        <f>IFERROR(INDEX('Weekly Stats_NEW'!I:I,MATCH(INDEX(data!$N:$N,MATCH($C8,data!$M:$M,0)),'Weekly Stats_NEW'!$B:$B,0)),"")</f>
        <v>34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13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2.83</v>
      </c>
      <c r="Z8" s="58">
        <f t="shared" si="3"/>
        <v>13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D.K. Metcalf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10</v>
      </c>
      <c r="M9">
        <f>IFERROR(INDEX('Weekly Stats_NEW'!L:L,MATCH(INDEX(data!$N:$N,MATCH($C9,data!$M:$M,0)),'Weekly Stats_NEW'!$B:$B,0)),"")</f>
        <v>129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12.9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Drake London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54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9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Marvin Harrison Jr.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130</v>
      </c>
      <c r="N11">
        <f>IFERROR(INDEX('Weekly Stats_NEW'!M:M,MATCH(INDEX(data!$N:$N,MATCH($C11,data!$M:$M,0)),'Weekly Stats_NEW'!$B:$B,0)),"")</f>
        <v>2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32.5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Jason Sanders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57</v>
      </c>
      <c r="E13" s="49">
        <f t="shared" si="4"/>
        <v>91</v>
      </c>
      <c r="F13" s="49">
        <f t="shared" si="4"/>
        <v>567</v>
      </c>
      <c r="G13" s="49">
        <f t="shared" si="4"/>
        <v>1</v>
      </c>
      <c r="H13" s="49">
        <f t="shared" si="4"/>
        <v>2</v>
      </c>
      <c r="I13" s="49">
        <f t="shared" si="4"/>
        <v>38</v>
      </c>
      <c r="J13" s="49">
        <f t="shared" si="4"/>
        <v>167</v>
      </c>
      <c r="K13" s="49">
        <f t="shared" si="4"/>
        <v>0</v>
      </c>
      <c r="L13" s="49">
        <f t="shared" si="4"/>
        <v>30</v>
      </c>
      <c r="M13" s="49">
        <f t="shared" si="4"/>
        <v>387</v>
      </c>
      <c r="N13" s="49">
        <f t="shared" si="4"/>
        <v>4</v>
      </c>
      <c r="O13" s="49">
        <f t="shared" si="4"/>
        <v>1</v>
      </c>
      <c r="P13" s="49">
        <f t="shared" si="4"/>
        <v>0</v>
      </c>
      <c r="Q13" s="49">
        <f t="shared" si="4"/>
        <v>1</v>
      </c>
      <c r="R13" s="49">
        <f t="shared" si="4"/>
        <v>1</v>
      </c>
      <c r="S13" s="49">
        <f t="shared" si="4"/>
        <v>0</v>
      </c>
      <c r="T13" s="49">
        <f t="shared" si="4"/>
        <v>0</v>
      </c>
      <c r="U13" s="49">
        <f t="shared" si="4"/>
        <v>1</v>
      </c>
      <c r="V13" s="49">
        <f t="shared" si="4"/>
        <v>4</v>
      </c>
      <c r="W13" s="49">
        <f t="shared" si="4"/>
        <v>0</v>
      </c>
      <c r="X13" s="57">
        <f>IFERROR(ROUND(D13/E13,3),0)</f>
        <v>0.626</v>
      </c>
      <c r="Y13" s="59">
        <f>IFERROR(ROUND(J13/I13,2),0)</f>
        <v>4.3899999999999997</v>
      </c>
      <c r="Z13" s="59">
        <f>IFERROR(ROUND(M13/L13,2),0)</f>
        <v>12.9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Eagles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385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22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Dan Campbell</v>
      </c>
      <c r="D17" s="50">
        <f>IFERROR(INDEX('Weekly Stats_NEW'!BS:BS,MATCH(C17,'Weekly Stats_NEW'!AB:AB,0))-INDEX('Weekly Stats_NEW'!BT:BT,MATCH(C17,'Weekly Stats_NEW'!AB:AB,0)),"")</f>
        <v>-4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5">SUM(E21:E22)</f>
        <v>6</v>
      </c>
      <c r="F20" s="7">
        <f t="shared" si="5"/>
        <v>0</v>
      </c>
      <c r="G20" s="7">
        <f t="shared" si="5"/>
        <v>0</v>
      </c>
      <c r="H20" s="7">
        <f t="shared" si="5"/>
        <v>0</v>
      </c>
      <c r="I20" s="7">
        <f t="shared" si="5"/>
        <v>0</v>
      </c>
      <c r="J20" s="7">
        <f>SUM(J21:J22)</f>
        <v>2</v>
      </c>
      <c r="K20" s="7">
        <f t="shared" ref="K20:Y20" si="6">SUM(K21:K22)</f>
        <v>9</v>
      </c>
      <c r="L20" s="7">
        <f t="shared" si="6"/>
        <v>8</v>
      </c>
      <c r="M20" s="7">
        <f t="shared" si="6"/>
        <v>4</v>
      </c>
      <c r="N20" s="7">
        <f t="shared" si="6"/>
        <v>4</v>
      </c>
      <c r="O20" s="7">
        <f t="shared" si="6"/>
        <v>0</v>
      </c>
      <c r="P20" s="7">
        <f t="shared" si="6"/>
        <v>3</v>
      </c>
      <c r="Q20" s="7">
        <f t="shared" si="6"/>
        <v>0</v>
      </c>
      <c r="R20" s="7">
        <f t="shared" si="6"/>
        <v>0</v>
      </c>
      <c r="S20" s="7">
        <f t="shared" si="6"/>
        <v>0</v>
      </c>
      <c r="T20" s="7">
        <f t="shared" si="6"/>
        <v>0</v>
      </c>
      <c r="U20" s="7">
        <f t="shared" si="6"/>
        <v>0</v>
      </c>
      <c r="V20" s="7">
        <f t="shared" si="6"/>
        <v>-6</v>
      </c>
      <c r="W20" s="7">
        <f t="shared" si="6"/>
        <v>-3</v>
      </c>
      <c r="X20" s="7">
        <f t="shared" si="6"/>
        <v>-2</v>
      </c>
      <c r="Y20" s="7">
        <f t="shared" si="6"/>
        <v>0</v>
      </c>
      <c r="Z20" s="7">
        <f>SUM(Z21:Z22)</f>
        <v>0</v>
      </c>
      <c r="AA20" s="7">
        <f t="shared" ref="AA20" si="7">SUM(AA21:AA22)</f>
        <v>0</v>
      </c>
      <c r="AB20" s="7">
        <f>SUM(D20:AA20)</f>
        <v>25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25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3</v>
      </c>
      <c r="L21">
        <f>IF(N13&gt;=4,2,0)</f>
        <v>2</v>
      </c>
      <c r="M21">
        <f>IFERROR(IF(Z13&gt;=12,2,0),0)</f>
        <v>2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6</v>
      </c>
      <c r="G23">
        <f>IF(H38&lt;H13,2,0)</f>
        <v>2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8">SUM(E23:E24)</f>
        <v>0</v>
      </c>
      <c r="F25" s="7">
        <f t="shared" si="8"/>
        <v>6</v>
      </c>
      <c r="G25" s="7">
        <f t="shared" si="8"/>
        <v>2</v>
      </c>
      <c r="H25" s="7">
        <f t="shared" si="8"/>
        <v>9</v>
      </c>
      <c r="I25" s="7">
        <f t="shared" si="8"/>
        <v>0</v>
      </c>
      <c r="J25" s="7">
        <f t="shared" si="8"/>
        <v>5</v>
      </c>
      <c r="K25" s="7">
        <f t="shared" si="8"/>
        <v>0</v>
      </c>
      <c r="L25" s="7">
        <f t="shared" si="8"/>
        <v>0</v>
      </c>
      <c r="M25" s="7">
        <f t="shared" si="8"/>
        <v>0</v>
      </c>
      <c r="N25" s="7">
        <f t="shared" si="8"/>
        <v>0</v>
      </c>
      <c r="O25" s="7">
        <f t="shared" si="8"/>
        <v>0</v>
      </c>
      <c r="P25" s="7">
        <f t="shared" si="8"/>
        <v>0</v>
      </c>
      <c r="Q25" s="7">
        <f t="shared" si="8"/>
        <v>3</v>
      </c>
      <c r="R25" s="7">
        <f t="shared" si="8"/>
        <v>1</v>
      </c>
      <c r="S25" s="7">
        <f t="shared" si="8"/>
        <v>0</v>
      </c>
      <c r="T25" s="7">
        <f t="shared" si="8"/>
        <v>0</v>
      </c>
      <c r="U25" s="7">
        <f t="shared" si="8"/>
        <v>0</v>
      </c>
      <c r="V25" s="7">
        <f t="shared" si="8"/>
        <v>0</v>
      </c>
      <c r="W25" s="7">
        <f t="shared" si="8"/>
        <v>0</v>
      </c>
      <c r="X25" s="7">
        <f t="shared" si="8"/>
        <v>0</v>
      </c>
      <c r="Y25" s="7">
        <f t="shared" si="8"/>
        <v>0</v>
      </c>
      <c r="Z25" s="7">
        <f t="shared" si="8"/>
        <v>0</v>
      </c>
      <c r="AA25" s="7">
        <f t="shared" si="8"/>
        <v>0</v>
      </c>
      <c r="AB25" s="7">
        <f>SUM(D25:AA25)</f>
        <v>30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Joe Burrow</v>
      </c>
      <c r="D29">
        <f>IFERROR(INDEX('Weekly Stats_NEW'!C:C,MATCH(INDEX(data!$N:$N,MATCH($C29,data!$M:$M,0)),'Weekly Stats_NEW'!$B:$B,0)),"")</f>
        <v>23</v>
      </c>
      <c r="E29">
        <f>IFERROR(INDEX('Weekly Stats_NEW'!D:D,MATCH(INDEX(data!$N:$N,MATCH($C29,data!$M:$M,0)),'Weekly Stats_NEW'!$B:$B,0)),"")</f>
        <v>36</v>
      </c>
      <c r="F29">
        <f>IFERROR(INDEX('Weekly Stats_NEW'!E:E,MATCH(INDEX(data!$N:$N,MATCH($C29,data!$M:$M,0)),'Weekly Stats_NEW'!$B:$B,0)),"")</f>
        <v>258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6</v>
      </c>
      <c r="J29">
        <f>IFERROR(INDEX('Weekly Stats_NEW'!I:I,MATCH(INDEX(data!$N:$N,MATCH($C29,data!$M:$M,0)),'Weekly Stats_NEW'!$B:$B,0)),"")</f>
        <v>9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0.63900000000000001</v>
      </c>
      <c r="Y29" s="58">
        <f>IFERROR(ROUND(J29/I29,2),"")</f>
        <v>1.5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Jayden Daniels</v>
      </c>
      <c r="D30">
        <f>IFERROR(INDEX('Weekly Stats_NEW'!C:C,MATCH(INDEX(data!$N:$N,MATCH($C30,data!$M:$M,0)),'Weekly Stats_NEW'!$B:$B,0)),"")</f>
        <v>23</v>
      </c>
      <c r="E30">
        <f>IFERROR(INDEX('Weekly Stats_NEW'!D:D,MATCH(INDEX(data!$N:$N,MATCH($C30,data!$M:$M,0)),'Weekly Stats_NEW'!$B:$B,0)),"")</f>
        <v>29</v>
      </c>
      <c r="F30">
        <f>IFERROR(INDEX('Weekly Stats_NEW'!E:E,MATCH(INDEX(data!$N:$N,MATCH($C30,data!$M:$M,0)),'Weekly Stats_NEW'!$B:$B,0)),"")</f>
        <v>226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10</v>
      </c>
      <c r="J30">
        <f>IFERROR(INDEX('Weekly Stats_NEW'!I:I,MATCH(INDEX(data!$N:$N,MATCH($C30,data!$M:$M,0)),'Weekly Stats_NEW'!$B:$B,0)),"")</f>
        <v>44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9">IFERROR((Q30*3)+U30,0)</f>
        <v>0</v>
      </c>
      <c r="W30">
        <v>0</v>
      </c>
      <c r="X30" s="56">
        <f t="shared" ref="X30:X37" si="10">IFERROR(ROUND(D30/E30,3),"")</f>
        <v>0.79300000000000004</v>
      </c>
      <c r="Y30" s="58">
        <f t="shared" ref="Y30:Y37" si="11">IFERROR(ROUND(J30/I30,2),"")</f>
        <v>4.4000000000000004</v>
      </c>
      <c r="Z30" s="58" t="str">
        <f t="shared" ref="Z30:Z37" si="12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Chuba Hubbard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10</v>
      </c>
      <c r="J31">
        <f>IFERROR(INDEX('Weekly Stats_NEW'!I:I,MATCH(INDEX(data!$N:$N,MATCH($C31,data!$M:$M,0)),'Weekly Stats_NEW'!$B:$B,0)),"")</f>
        <v>64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12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6.4</v>
      </c>
      <c r="Z31" s="58">
        <f t="shared" si="12"/>
        <v>3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Josh Jacobs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32</v>
      </c>
      <c r="J32">
        <f>IFERROR(INDEX('Weekly Stats_NEW'!I:I,MATCH(INDEX(data!$N:$N,MATCH($C32,data!$M:$M,0)),'Weekly Stats_NEW'!$B:$B,0)),"")</f>
        <v>151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1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4.72</v>
      </c>
      <c r="Z32" s="58" t="str">
        <f t="shared" si="12"/>
        <v/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Ezekiel Elliott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6</v>
      </c>
      <c r="J33">
        <f>IFERROR(INDEX('Weekly Stats_NEW'!I:I,MATCH(INDEX(data!$N:$N,MATCH($C33,data!$M:$M,0)),'Weekly Stats_NEW'!$B:$B,0)),"")</f>
        <v>16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16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9"/>
        <v>0</v>
      </c>
      <c r="W33">
        <v>0</v>
      </c>
      <c r="X33" s="56" t="str">
        <f t="shared" si="10"/>
        <v/>
      </c>
      <c r="Y33" s="58">
        <f t="shared" si="11"/>
        <v>2.67</v>
      </c>
      <c r="Z33" s="58">
        <f t="shared" si="12"/>
        <v>8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Stefon Diggs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37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9"/>
        <v>0</v>
      </c>
      <c r="W34">
        <v>0</v>
      </c>
      <c r="X34" s="56" t="str">
        <f t="shared" si="10"/>
        <v/>
      </c>
      <c r="Y34" s="58" t="str">
        <f t="shared" si="11"/>
        <v/>
      </c>
      <c r="Z34" s="58">
        <f t="shared" si="12"/>
        <v>9.25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Garrett Wilson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5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57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9"/>
        <v>0</v>
      </c>
      <c r="W35">
        <v>0</v>
      </c>
      <c r="X35" s="56" t="str">
        <f t="shared" si="10"/>
        <v/>
      </c>
      <c r="Y35" s="58">
        <f t="shared" si="11"/>
        <v>5</v>
      </c>
      <c r="Z35" s="58">
        <f t="shared" si="12"/>
        <v>14.25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Mike Evans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42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9"/>
        <v>0</v>
      </c>
      <c r="W36">
        <v>0</v>
      </c>
      <c r="X36" s="56" t="str">
        <f t="shared" si="10"/>
        <v/>
      </c>
      <c r="Y36" s="58" t="str">
        <f t="shared" si="11"/>
        <v/>
      </c>
      <c r="Z36" s="58">
        <f t="shared" si="12"/>
        <v>14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Wil Lutz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0</v>
      </c>
      <c r="V37">
        <f t="shared" si="9"/>
        <v>6</v>
      </c>
      <c r="W37">
        <f>IFERROR(Q37-(R37+S37+T37),0)</f>
        <v>1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46</v>
      </c>
      <c r="E38" s="49">
        <f t="shared" si="13"/>
        <v>65</v>
      </c>
      <c r="F38" s="49">
        <f t="shared" si="13"/>
        <v>484</v>
      </c>
      <c r="G38" s="49">
        <f t="shared" si="13"/>
        <v>2</v>
      </c>
      <c r="H38" s="49">
        <f t="shared" si="13"/>
        <v>0</v>
      </c>
      <c r="I38" s="49">
        <f t="shared" si="13"/>
        <v>65</v>
      </c>
      <c r="J38" s="49">
        <f t="shared" si="13"/>
        <v>289</v>
      </c>
      <c r="K38" s="49">
        <f t="shared" si="13"/>
        <v>0</v>
      </c>
      <c r="L38" s="49">
        <f t="shared" si="13"/>
        <v>17</v>
      </c>
      <c r="M38" s="49">
        <f t="shared" si="13"/>
        <v>164</v>
      </c>
      <c r="N38" s="49">
        <f t="shared" si="13"/>
        <v>0</v>
      </c>
      <c r="O38" s="49">
        <f t="shared" si="13"/>
        <v>2</v>
      </c>
      <c r="P38" s="49">
        <f t="shared" si="13"/>
        <v>0</v>
      </c>
      <c r="Q38" s="49">
        <f t="shared" si="13"/>
        <v>2</v>
      </c>
      <c r="R38" s="49">
        <f t="shared" si="13"/>
        <v>1</v>
      </c>
      <c r="S38" s="49">
        <f t="shared" si="13"/>
        <v>0</v>
      </c>
      <c r="T38" s="49">
        <f t="shared" si="13"/>
        <v>0</v>
      </c>
      <c r="U38" s="49">
        <f t="shared" si="13"/>
        <v>0</v>
      </c>
      <c r="V38" s="49">
        <f t="shared" si="13"/>
        <v>6</v>
      </c>
      <c r="W38" s="49">
        <f t="shared" si="13"/>
        <v>1</v>
      </c>
      <c r="X38" s="57">
        <f>IFERROR(ROUND(D38/E38,3),0)</f>
        <v>0.70799999999999996</v>
      </c>
      <c r="Y38" s="59">
        <f>IFERROR(ROUND(J38/I38,2),0)</f>
        <v>4.45</v>
      </c>
      <c r="Z38" s="59">
        <f>IFERROR(ROUND(M38/L38,2),0)</f>
        <v>9.65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Seahawks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310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Kyle Shanahan</v>
      </c>
      <c r="D42" s="50">
        <f>IFERROR(INDEX('Weekly Stats_NEW'!BS:BS,MATCH(C42,'Weekly Stats_NEW'!AB:AB,0))-INDEX('Weekly Stats_NEW'!BT:BT,MATCH(C42,'Weekly Stats_NEW'!AB:AB,0)),"")</f>
        <v>-6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</v>
      </c>
      <c r="B46" s="19" t="str">
        <f>IFERROR(INDEX(data!I:I,MATCH(A46,data!H:H,0)),"")</f>
        <v>Hawk Tua on my Bi'Johnson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Tua Tagovailoa</v>
      </c>
      <c r="D48">
        <f>IFERROR(INDEX('Weekly Stats_NEW'!C:C,MATCH(INDEX(data!$N:$N,MATCH($C48,data!$M:$M,0)),'Weekly Stats_NEW'!$B:$B,0)),"")</f>
        <v>17</v>
      </c>
      <c r="E48">
        <f>IFERROR(INDEX('Weekly Stats_NEW'!D:D,MATCH(INDEX(data!$N:$N,MATCH($C48,data!$M:$M,0)),'Weekly Stats_NEW'!$B:$B,0)),"")</f>
        <v>25</v>
      </c>
      <c r="F48">
        <f>IFERROR(INDEX('Weekly Stats_NEW'!E:E,MATCH(INDEX(data!$N:$N,MATCH($C48,data!$M:$M,0)),'Weekly Stats_NEW'!$B:$B,0)),"")</f>
        <v>145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3</v>
      </c>
      <c r="I48">
        <f>IFERROR(INDEX('Weekly Stats_NEW'!H:H,MATCH(INDEX(data!$N:$N,MATCH($C48,data!$M:$M,0)),'Weekly Stats_NEW'!$B:$B,0)),"")</f>
        <v>2</v>
      </c>
      <c r="J48">
        <f>IFERROR(INDEX('Weekly Stats_NEW'!I:I,MATCH(INDEX(data!$N:$N,MATCH($C48,data!$M:$M,0)),'Weekly Stats_NEW'!$B:$B,0)),"")</f>
        <v>17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0.68</v>
      </c>
      <c r="Y48" s="58">
        <f>IFERROR(ROUND(J48/I48,2),"")</f>
        <v>8.5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C.J. Stroud</v>
      </c>
      <c r="D49">
        <f>IFERROR(INDEX('Weekly Stats_NEW'!C:C,MATCH(INDEX(data!$N:$N,MATCH($C49,data!$M:$M,0)),'Weekly Stats_NEW'!$B:$B,0)),"")</f>
        <v>23</v>
      </c>
      <c r="E49">
        <f>IFERROR(INDEX('Weekly Stats_NEW'!D:D,MATCH(INDEX(data!$N:$N,MATCH($C49,data!$M:$M,0)),'Weekly Stats_NEW'!$B:$B,0)),"")</f>
        <v>36</v>
      </c>
      <c r="F49">
        <f>IFERROR(INDEX('Weekly Stats_NEW'!E:E,MATCH(INDEX(data!$N:$N,MATCH($C49,data!$M:$M,0)),'Weekly Stats_NEW'!$B:$B,0)),"")</f>
        <v>260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1</v>
      </c>
      <c r="J49">
        <f>IFERROR(INDEX('Weekly Stats_NEW'!I:I,MATCH(INDEX(data!$N:$N,MATCH($C49,data!$M:$M,0)),'Weekly Stats_NEW'!$B:$B,0)),"")</f>
        <v>-1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4">IFERROR((Q49*3)+U49,0)</f>
        <v>0</v>
      </c>
      <c r="W49">
        <v>0</v>
      </c>
      <c r="X49" s="56">
        <f t="shared" ref="X49:X56" si="15">IFERROR(ROUND(D49/E49,3),"")</f>
        <v>0.63900000000000001</v>
      </c>
      <c r="Y49" s="58">
        <f t="shared" ref="Y49:Y56" si="16">IFERROR(ROUND(J49/I49,2),"")</f>
        <v>-1</v>
      </c>
      <c r="Z49" s="58" t="str">
        <f t="shared" ref="Z49:Z56" si="17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Bijan Robinson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14</v>
      </c>
      <c r="J50">
        <f>IFERROR(INDEX('Weekly Stats_NEW'!I:I,MATCH(INDEX(data!$N:$N,MATCH($C50,data!$M:$M,0)),'Weekly Stats_NEW'!$B:$B,0)),"")</f>
        <v>97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4</v>
      </c>
      <c r="M50">
        <f>IFERROR(INDEX('Weekly Stats_NEW'!L:L,MATCH(INDEX(data!$N:$N,MATCH($C50,data!$M:$M,0)),'Weekly Stats_NEW'!$B:$B,0)),"")</f>
        <v>25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4"/>
        <v>0</v>
      </c>
      <c r="W50">
        <v>0</v>
      </c>
      <c r="X50" s="56" t="str">
        <f t="shared" si="15"/>
        <v/>
      </c>
      <c r="Y50" s="58">
        <f t="shared" si="16"/>
        <v>6.93</v>
      </c>
      <c r="Z50" s="58">
        <f t="shared" si="17"/>
        <v>6.25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Aaron Jones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9</v>
      </c>
      <c r="J51">
        <f>IFERROR(INDEX('Weekly Stats_NEW'!I:I,MATCH(INDEX(data!$N:$N,MATCH($C51,data!$M:$M,0)),'Weekly Stats_NEW'!$B:$B,0)),"")</f>
        <v>32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5</v>
      </c>
      <c r="M51">
        <f>IFERROR(INDEX('Weekly Stats_NEW'!L:L,MATCH(INDEX(data!$N:$N,MATCH($C51,data!$M:$M,0)),'Weekly Stats_NEW'!$B:$B,0)),"")</f>
        <v>36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1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4"/>
        <v>0</v>
      </c>
      <c r="W51">
        <v>0</v>
      </c>
      <c r="X51" s="56" t="str">
        <f t="shared" si="15"/>
        <v/>
      </c>
      <c r="Y51" s="58">
        <f t="shared" si="16"/>
        <v>3.56</v>
      </c>
      <c r="Z51" s="58">
        <f t="shared" si="17"/>
        <v>7.2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Zack Moss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12</v>
      </c>
      <c r="J52">
        <f>IFERROR(INDEX('Weekly Stats_NEW'!I:I,MATCH(INDEX(data!$N:$N,MATCH($C52,data!$M:$M,0)),'Weekly Stats_NEW'!$B:$B,0)),"")</f>
        <v>34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13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4"/>
        <v>0</v>
      </c>
      <c r="W52">
        <v>0</v>
      </c>
      <c r="X52" s="56" t="str">
        <f t="shared" si="15"/>
        <v/>
      </c>
      <c r="Y52" s="58">
        <f t="shared" si="16"/>
        <v>2.83</v>
      </c>
      <c r="Z52" s="58">
        <f t="shared" si="17"/>
        <v>13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D.K. Metcalf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10</v>
      </c>
      <c r="M53">
        <f>IFERROR(INDEX('Weekly Stats_NEW'!L:L,MATCH(INDEX(data!$N:$N,MATCH($C53,data!$M:$M,0)),'Weekly Stats_NEW'!$B:$B,0)),"")</f>
        <v>129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>
        <f t="shared" si="17"/>
        <v>12.9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Drake London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6</v>
      </c>
      <c r="M54">
        <f>IFERROR(INDEX('Weekly Stats_NEW'!L:L,MATCH(INDEX(data!$N:$N,MATCH($C54,data!$M:$M,0)),'Weekly Stats_NEW'!$B:$B,0)),"")</f>
        <v>54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>
        <f t="shared" si="17"/>
        <v>9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Marvin Harrison Jr.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4</v>
      </c>
      <c r="M55">
        <f>IFERROR(INDEX('Weekly Stats_NEW'!L:L,MATCH(INDEX(data!$N:$N,MATCH($C55,data!$M:$M,0)),'Weekly Stats_NEW'!$B:$B,0)),"")</f>
        <v>130</v>
      </c>
      <c r="N55">
        <f>IFERROR(INDEX('Weekly Stats_NEW'!M:M,MATCH(INDEX(data!$N:$N,MATCH($C55,data!$M:$M,0)),'Weekly Stats_NEW'!$B:$B,0)),"")</f>
        <v>2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>
        <f t="shared" si="17"/>
        <v>32.5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Jason Sanders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1</v>
      </c>
      <c r="V56">
        <f t="shared" si="14"/>
        <v>4</v>
      </c>
      <c r="W56">
        <f>IFERROR(Q56-(R56+S56+T56),0)</f>
        <v>0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40</v>
      </c>
      <c r="E57" s="49">
        <f t="shared" si="18"/>
        <v>61</v>
      </c>
      <c r="F57" s="49">
        <f t="shared" si="18"/>
        <v>405</v>
      </c>
      <c r="G57" s="49">
        <f t="shared" si="18"/>
        <v>2</v>
      </c>
      <c r="H57" s="49">
        <f t="shared" si="18"/>
        <v>3</v>
      </c>
      <c r="I57" s="49">
        <f t="shared" si="18"/>
        <v>38</v>
      </c>
      <c r="J57" s="49">
        <f t="shared" si="18"/>
        <v>179</v>
      </c>
      <c r="K57" s="49">
        <f t="shared" si="18"/>
        <v>0</v>
      </c>
      <c r="L57" s="49">
        <f t="shared" si="18"/>
        <v>30</v>
      </c>
      <c r="M57" s="49">
        <f t="shared" si="18"/>
        <v>387</v>
      </c>
      <c r="N57" s="49">
        <f t="shared" si="18"/>
        <v>4</v>
      </c>
      <c r="O57" s="49">
        <f t="shared" si="18"/>
        <v>1</v>
      </c>
      <c r="P57" s="49">
        <f t="shared" si="18"/>
        <v>0</v>
      </c>
      <c r="Q57" s="49">
        <f t="shared" si="18"/>
        <v>1</v>
      </c>
      <c r="R57" s="49">
        <f t="shared" si="18"/>
        <v>1</v>
      </c>
      <c r="S57" s="49">
        <f t="shared" si="18"/>
        <v>0</v>
      </c>
      <c r="T57" s="49">
        <f t="shared" si="18"/>
        <v>0</v>
      </c>
      <c r="U57" s="49">
        <f t="shared" si="18"/>
        <v>1</v>
      </c>
      <c r="V57" s="49">
        <f t="shared" si="18"/>
        <v>4</v>
      </c>
      <c r="W57" s="49">
        <f t="shared" si="18"/>
        <v>0</v>
      </c>
      <c r="X57" s="57">
        <f>IFERROR(ROUND(D57/E57,3),0)</f>
        <v>0.65600000000000003</v>
      </c>
      <c r="Y57" s="59">
        <f>IFERROR(ROUND(J57/I57,2),0)</f>
        <v>4.71</v>
      </c>
      <c r="Z57" s="59">
        <f>IFERROR(ROUND(M57/L57,2),0)</f>
        <v>12.9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Eagles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385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22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Dan Campbell</v>
      </c>
      <c r="D61" s="50">
        <f>IFERROR(INDEX('Weekly Stats_NEW'!BS:BS,MATCH(C61,'Weekly Stats_NEW'!AB:AB,0))-INDEX('Weekly Stats_NEW'!BT:BT,MATCH(C61,'Weekly Stats_NEW'!AB:AB,0)),"")</f>
        <v>-4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19">SUM(E65:E66)</f>
        <v>0</v>
      </c>
      <c r="F64" s="7">
        <f t="shared" si="19"/>
        <v>0</v>
      </c>
      <c r="G64" s="7">
        <f t="shared" si="19"/>
        <v>0</v>
      </c>
      <c r="H64" s="7">
        <f t="shared" si="19"/>
        <v>0</v>
      </c>
      <c r="I64" s="7">
        <f t="shared" si="19"/>
        <v>0</v>
      </c>
      <c r="J64" s="7">
        <f>SUM(J65:J66)</f>
        <v>5</v>
      </c>
      <c r="K64" s="7">
        <f t="shared" si="19"/>
        <v>9</v>
      </c>
      <c r="L64" s="7">
        <f t="shared" si="19"/>
        <v>8</v>
      </c>
      <c r="M64" s="7">
        <f t="shared" si="19"/>
        <v>4</v>
      </c>
      <c r="N64" s="7">
        <f t="shared" si="19"/>
        <v>2</v>
      </c>
      <c r="O64" s="7">
        <f t="shared" si="19"/>
        <v>0</v>
      </c>
      <c r="P64" s="7">
        <f t="shared" si="19"/>
        <v>0</v>
      </c>
      <c r="Q64" s="7">
        <f t="shared" si="19"/>
        <v>0</v>
      </c>
      <c r="R64" s="7">
        <f t="shared" si="19"/>
        <v>0</v>
      </c>
      <c r="S64" s="7">
        <f t="shared" si="19"/>
        <v>0</v>
      </c>
      <c r="T64" s="7">
        <f t="shared" si="19"/>
        <v>0</v>
      </c>
      <c r="U64" s="7">
        <f t="shared" si="19"/>
        <v>0</v>
      </c>
      <c r="V64" s="7">
        <f t="shared" si="19"/>
        <v>-8</v>
      </c>
      <c r="W64" s="7">
        <f t="shared" si="19"/>
        <v>-5</v>
      </c>
      <c r="X64" s="7">
        <f t="shared" si="19"/>
        <v>-2</v>
      </c>
      <c r="Y64" s="7">
        <f t="shared" si="19"/>
        <v>0</v>
      </c>
      <c r="Z64" s="7">
        <f>SUM(Z65:Z66)</f>
        <v>-2</v>
      </c>
      <c r="AA64" s="7">
        <f t="shared" si="19"/>
        <v>0</v>
      </c>
      <c r="AB64" s="7">
        <f>SUM(D64:AA64)</f>
        <v>11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11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3</v>
      </c>
      <c r="L65">
        <f>IF(N57&gt;=4,2,0)</f>
        <v>2</v>
      </c>
      <c r="M65">
        <f>IFERROR(IF(Z57&gt;=12,2,0),0)</f>
        <v>2</v>
      </c>
      <c r="N65" s="10">
        <f>IF(L57&gt;=30,2,0)</f>
        <v>2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6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2</v>
      </c>
      <c r="H67">
        <f>IF(J82&gt;J57,6,0)</f>
        <v>6</v>
      </c>
      <c r="I67">
        <f>IF(K82&gt;K57,6,0)</f>
        <v>6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3</v>
      </c>
      <c r="Q67">
        <f>IFERROR(IF(V82&gt;V57,3,0),0)</f>
        <v>3</v>
      </c>
      <c r="R67">
        <f>IFERROR(IF(W82&gt;W57,1,0),0)</f>
        <v>0</v>
      </c>
      <c r="S67">
        <f>IF(R82&gt;R57,1,0)</f>
        <v>0</v>
      </c>
      <c r="T67">
        <f>IF(S82&gt;S57,2,0)</f>
        <v>2</v>
      </c>
      <c r="U67">
        <f>IF(T82&gt;T57,3,0)</f>
        <v>3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2</v>
      </c>
      <c r="O68" s="10" t="s">
        <v>28</v>
      </c>
      <c r="P68" s="10" t="s">
        <v>28</v>
      </c>
      <c r="Q68">
        <f>IFERROR(IF(V82&gt;=12,2,0),0)</f>
        <v>2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0">SUM(E67:E68)</f>
        <v>6</v>
      </c>
      <c r="F69" s="7">
        <f t="shared" si="20"/>
        <v>6</v>
      </c>
      <c r="G69" s="7">
        <f t="shared" si="20"/>
        <v>2</v>
      </c>
      <c r="H69" s="7">
        <f t="shared" si="20"/>
        <v>9</v>
      </c>
      <c r="I69" s="7">
        <f t="shared" si="20"/>
        <v>6</v>
      </c>
      <c r="J69" s="7">
        <f t="shared" si="20"/>
        <v>2</v>
      </c>
      <c r="K69" s="7">
        <f t="shared" si="20"/>
        <v>0</v>
      </c>
      <c r="L69" s="7">
        <f t="shared" si="20"/>
        <v>0</v>
      </c>
      <c r="M69" s="7">
        <f t="shared" si="20"/>
        <v>0</v>
      </c>
      <c r="N69" s="7">
        <f t="shared" si="20"/>
        <v>4</v>
      </c>
      <c r="O69" s="7">
        <f t="shared" si="20"/>
        <v>0</v>
      </c>
      <c r="P69" s="7">
        <f t="shared" si="20"/>
        <v>3</v>
      </c>
      <c r="Q69" s="7">
        <f t="shared" si="20"/>
        <v>5</v>
      </c>
      <c r="R69" s="7">
        <f t="shared" si="20"/>
        <v>0</v>
      </c>
      <c r="S69" s="7">
        <f t="shared" si="20"/>
        <v>0</v>
      </c>
      <c r="T69" s="7">
        <f t="shared" si="20"/>
        <v>2</v>
      </c>
      <c r="U69" s="7">
        <f t="shared" si="20"/>
        <v>3</v>
      </c>
      <c r="V69" s="7">
        <f t="shared" si="20"/>
        <v>0</v>
      </c>
      <c r="W69" s="7">
        <f t="shared" si="20"/>
        <v>0</v>
      </c>
      <c r="X69" s="7">
        <f t="shared" si="20"/>
        <v>0</v>
      </c>
      <c r="Y69" s="7">
        <f t="shared" si="20"/>
        <v>0</v>
      </c>
      <c r="Z69" s="7">
        <f t="shared" si="20"/>
        <v>0</v>
      </c>
      <c r="AA69" s="7">
        <f t="shared" si="20"/>
        <v>0</v>
      </c>
      <c r="AB69" s="7">
        <f>SUM(D69:AA69)</f>
        <v>52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52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2</v>
      </c>
      <c r="B71" s="19" t="str">
        <f>IFERROR(INDEX(data!I:I,MATCH(A71,data!H:H,0)),"")</f>
        <v>Infinity and De'Von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Baker Mayfield</v>
      </c>
      <c r="D73">
        <f>IFERROR(INDEX('Weekly Stats_NEW'!C:C,MATCH(INDEX(data!$N:$N,MATCH($C73,data!$M:$M,0)),'Weekly Stats_NEW'!$B:$B,0)),"")</f>
        <v>12</v>
      </c>
      <c r="E73">
        <f>IFERROR(INDEX('Weekly Stats_NEW'!D:D,MATCH(INDEX(data!$N:$N,MATCH($C73,data!$M:$M,0)),'Weekly Stats_NEW'!$B:$B,0)),"")</f>
        <v>19</v>
      </c>
      <c r="F73">
        <f>IFERROR(INDEX('Weekly Stats_NEW'!E:E,MATCH(INDEX(data!$N:$N,MATCH($C73,data!$M:$M,0)),'Weekly Stats_NEW'!$B:$B,0)),"")</f>
        <v>185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5</v>
      </c>
      <c r="J73">
        <f>IFERROR(INDEX('Weekly Stats_NEW'!I:I,MATCH(INDEX(data!$N:$N,MATCH($C73,data!$M:$M,0)),'Weekly Stats_NEW'!$B:$B,0)),"")</f>
        <v>34</v>
      </c>
      <c r="K73">
        <f>IFERROR(INDEX('Weekly Stats_NEW'!J:J,MATCH(INDEX(data!$N:$N,MATCH($C73,data!$M:$M,0)),'Weekly Stats_NEW'!$B:$B,0)),"")</f>
        <v>1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0.63200000000000001</v>
      </c>
      <c r="Y73" s="58">
        <f>IFERROR(ROUND(J73/I73,2),"")</f>
        <v>6.8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Kyler Murray</v>
      </c>
      <c r="D74">
        <f>IFERROR(INDEX('Weekly Stats_NEW'!C:C,MATCH(INDEX(data!$N:$N,MATCH($C74,data!$M:$M,0)),'Weekly Stats_NEW'!$B:$B,0)),"")</f>
        <v>17</v>
      </c>
      <c r="E74">
        <f>IFERROR(INDEX('Weekly Stats_NEW'!D:D,MATCH(INDEX(data!$N:$N,MATCH($C74,data!$M:$M,0)),'Weekly Stats_NEW'!$B:$B,0)),"")</f>
        <v>21</v>
      </c>
      <c r="F74">
        <f>IFERROR(INDEX('Weekly Stats_NEW'!E:E,MATCH(INDEX(data!$N:$N,MATCH($C74,data!$M:$M,0)),'Weekly Stats_NEW'!$B:$B,0)),"")</f>
        <v>266</v>
      </c>
      <c r="G74">
        <f>IFERROR(INDEX('Weekly Stats_NEW'!F:F,MATCH(INDEX(data!$N:$N,MATCH($C74,data!$M:$M,0)),'Weekly Stats_NEW'!$B:$B,0)),"")</f>
        <v>3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59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1">IFERROR((Q74*3)+U74,0)</f>
        <v>0</v>
      </c>
      <c r="W74">
        <v>0</v>
      </c>
      <c r="X74" s="56">
        <f t="shared" ref="X74:X81" si="22">IFERROR(ROUND(D74/E74,3),"")</f>
        <v>0.81</v>
      </c>
      <c r="Y74" s="58">
        <f t="shared" ref="Y74:Y81" si="23">IFERROR(ROUND(J74/I74,2),"")</f>
        <v>11.8</v>
      </c>
      <c r="Z74" s="58" t="str">
        <f t="shared" ref="Z74:Z81" si="24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D'Andre Swift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14</v>
      </c>
      <c r="J75">
        <f>IFERROR(INDEX('Weekly Stats_NEW'!I:I,MATCH(INDEX(data!$N:$N,MATCH($C75,data!$M:$M,0)),'Weekly Stats_NEW'!$B:$B,0)),"")</f>
        <v>18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4</v>
      </c>
      <c r="M75">
        <f>IFERROR(INDEX('Weekly Stats_NEW'!L:L,MATCH(INDEX(data!$N:$N,MATCH($C75,data!$M:$M,0)),'Weekly Stats_NEW'!$B:$B,0)),"")</f>
        <v>24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1"/>
        <v>0</v>
      </c>
      <c r="W75">
        <v>0</v>
      </c>
      <c r="X75" s="56" t="str">
        <f t="shared" si="22"/>
        <v/>
      </c>
      <c r="Y75" s="58">
        <f t="shared" si="23"/>
        <v>1.29</v>
      </c>
      <c r="Z75" s="58">
        <f t="shared" si="24"/>
        <v>6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Isiah Pacheco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19</v>
      </c>
      <c r="J76">
        <f>IFERROR(INDEX('Weekly Stats_NEW'!I:I,MATCH(INDEX(data!$N:$N,MATCH($C76,data!$M:$M,0)),'Weekly Stats_NEW'!$B:$B,0)),"")</f>
        <v>90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5</v>
      </c>
      <c r="M76">
        <f>IFERROR(INDEX('Weekly Stats_NEW'!L:L,MATCH(INDEX(data!$N:$N,MATCH($C76,data!$M:$M,0)),'Weekly Stats_NEW'!$B:$B,0)),"")</f>
        <v>21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1"/>
        <v>0</v>
      </c>
      <c r="W76">
        <v>0</v>
      </c>
      <c r="X76" s="56" t="str">
        <f t="shared" si="22"/>
        <v/>
      </c>
      <c r="Y76" s="58">
        <f t="shared" si="23"/>
        <v>4.74</v>
      </c>
      <c r="Z76" s="58">
        <f t="shared" si="24"/>
        <v>4.2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De'Von Achane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22</v>
      </c>
      <c r="J77">
        <f>IFERROR(INDEX('Weekly Stats_NEW'!I:I,MATCH(INDEX(data!$N:$N,MATCH($C77,data!$M:$M,0)),'Weekly Stats_NEW'!$B:$B,0)),"")</f>
        <v>96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7</v>
      </c>
      <c r="M77">
        <f>IFERROR(INDEX('Weekly Stats_NEW'!L:L,MATCH(INDEX(data!$N:$N,MATCH($C77,data!$M:$M,0)),'Weekly Stats_NEW'!$B:$B,0)),"")</f>
        <v>69</v>
      </c>
      <c r="N77">
        <f>IFERROR(INDEX('Weekly Stats_NEW'!M:M,MATCH(INDEX(data!$N:$N,MATCH($C77,data!$M:$M,0)),'Weekly Stats_NEW'!$B:$B,0)),"")</f>
        <v>1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1"/>
        <v>0</v>
      </c>
      <c r="W77">
        <v>0</v>
      </c>
      <c r="X77" s="56" t="str">
        <f t="shared" si="22"/>
        <v/>
      </c>
      <c r="Y77" s="58">
        <f t="shared" si="23"/>
        <v>4.3600000000000003</v>
      </c>
      <c r="Z77" s="58">
        <f t="shared" si="24"/>
        <v>9.86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Malik Nabers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10</v>
      </c>
      <c r="M78">
        <f>IFERROR(INDEX('Weekly Stats_NEW'!L:L,MATCH(INDEX(data!$N:$N,MATCH($C78,data!$M:$M,0)),'Weekly Stats_NEW'!$B:$B,0)),"")</f>
        <v>127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1"/>
        <v>0</v>
      </c>
      <c r="W78">
        <v>0</v>
      </c>
      <c r="X78" s="56" t="str">
        <f t="shared" si="22"/>
        <v/>
      </c>
      <c r="Y78" s="58" t="str">
        <f t="shared" si="23"/>
        <v/>
      </c>
      <c r="Z78" s="58">
        <f t="shared" si="24"/>
        <v>12.7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Jaylen Waddle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1</v>
      </c>
      <c r="J79">
        <f>IFERROR(INDEX('Weekly Stats_NEW'!I:I,MATCH(INDEX(data!$N:$N,MATCH($C79,data!$M:$M,0)),'Weekly Stats_NEW'!$B:$B,0)),"")</f>
        <v>4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4</v>
      </c>
      <c r="M79">
        <f>IFERROR(INDEX('Weekly Stats_NEW'!L:L,MATCH(INDEX(data!$N:$N,MATCH($C79,data!$M:$M,0)),'Weekly Stats_NEW'!$B:$B,0)),"")</f>
        <v>41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1"/>
        <v>0</v>
      </c>
      <c r="W79">
        <v>0</v>
      </c>
      <c r="X79" s="56" t="str">
        <f t="shared" si="22"/>
        <v/>
      </c>
      <c r="Y79" s="58">
        <f t="shared" si="23"/>
        <v>4</v>
      </c>
      <c r="Z79" s="58">
        <f t="shared" si="24"/>
        <v>10.25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Xavier Worthy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1</v>
      </c>
      <c r="J80">
        <f>IFERROR(INDEX('Weekly Stats_NEW'!I:I,MATCH(INDEX(data!$N:$N,MATCH($C80,data!$M:$M,0)),'Weekly Stats_NEW'!$B:$B,0)),"")</f>
        <v>5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2</v>
      </c>
      <c r="M80">
        <f>IFERROR(INDEX('Weekly Stats_NEW'!L:L,MATCH(INDEX(data!$N:$N,MATCH($C80,data!$M:$M,0)),'Weekly Stats_NEW'!$B:$B,0)),"")</f>
        <v>17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1"/>
        <v>0</v>
      </c>
      <c r="W80">
        <v>0</v>
      </c>
      <c r="X80" s="56" t="str">
        <f t="shared" si="22"/>
        <v/>
      </c>
      <c r="Y80" s="58">
        <f t="shared" si="23"/>
        <v>5</v>
      </c>
      <c r="Z80" s="58">
        <f t="shared" si="24"/>
        <v>8.5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Brandon Aubrey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4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2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1</v>
      </c>
      <c r="V81">
        <f t="shared" si="21"/>
        <v>13</v>
      </c>
      <c r="W81">
        <f>IFERROR(Q81-(R81+S81+T81),0)</f>
        <v>0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29</v>
      </c>
      <c r="E82" s="49">
        <f t="shared" si="25"/>
        <v>40</v>
      </c>
      <c r="F82" s="49">
        <f t="shared" si="25"/>
        <v>451</v>
      </c>
      <c r="G82" s="49">
        <f t="shared" si="25"/>
        <v>4</v>
      </c>
      <c r="H82" s="49">
        <f t="shared" si="25"/>
        <v>1</v>
      </c>
      <c r="I82" s="49">
        <f t="shared" si="25"/>
        <v>67</v>
      </c>
      <c r="J82" s="49">
        <f t="shared" si="25"/>
        <v>306</v>
      </c>
      <c r="K82" s="49">
        <f t="shared" si="25"/>
        <v>1</v>
      </c>
      <c r="L82" s="49">
        <f t="shared" si="25"/>
        <v>32</v>
      </c>
      <c r="M82" s="49">
        <f t="shared" si="25"/>
        <v>299</v>
      </c>
      <c r="N82" s="49">
        <f t="shared" si="25"/>
        <v>2</v>
      </c>
      <c r="O82" s="49">
        <f t="shared" si="25"/>
        <v>0</v>
      </c>
      <c r="P82" s="49">
        <f t="shared" si="25"/>
        <v>0</v>
      </c>
      <c r="Q82" s="49">
        <f t="shared" si="25"/>
        <v>4</v>
      </c>
      <c r="R82" s="49">
        <f t="shared" si="25"/>
        <v>1</v>
      </c>
      <c r="S82" s="49">
        <f t="shared" si="25"/>
        <v>2</v>
      </c>
      <c r="T82" s="49">
        <f t="shared" si="25"/>
        <v>1</v>
      </c>
      <c r="U82" s="49">
        <f t="shared" si="25"/>
        <v>1</v>
      </c>
      <c r="V82" s="49">
        <f t="shared" si="25"/>
        <v>13</v>
      </c>
      <c r="W82" s="49">
        <f t="shared" si="25"/>
        <v>0</v>
      </c>
      <c r="X82" s="57">
        <f>IFERROR(ROUND(D82/E82,3),0)</f>
        <v>0.72499999999999998</v>
      </c>
      <c r="Y82" s="59">
        <f>IFERROR(ROUND(J82/I82,2),0)</f>
        <v>4.57</v>
      </c>
      <c r="Z82" s="59">
        <f>IFERROR(ROUND(M82/L82,2),0)</f>
        <v>9.34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Chargers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159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3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Mike McDaniel</v>
      </c>
      <c r="D86" s="50">
        <f>IFERROR(INDEX('Weekly Stats_NEW'!BS:BS,MATCH(C86,'Weekly Stats_NEW'!AB:AB,0))-INDEX('Weekly Stats_NEW'!BT:BT,MATCH(C86,'Weekly Stats_NEW'!AB:AB,0)),"")</f>
        <v>-21</v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Baker Mayfield</v>
      </c>
      <c r="D4">
        <f>IFERROR(INDEX('Weekly Stats_NEW'!C:C,MATCH(INDEX(data!$N:$N,MATCH($C4,data!$M:$M,0)),'Weekly Stats_NEW'!$B:$B,0)),"")</f>
        <v>12</v>
      </c>
      <c r="E4">
        <f>IFERROR(INDEX('Weekly Stats_NEW'!D:D,MATCH(INDEX(data!$N:$N,MATCH($C4,data!$M:$M,0)),'Weekly Stats_NEW'!$B:$B,0)),"")</f>
        <v>19</v>
      </c>
      <c r="F4">
        <f>IFERROR(INDEX('Weekly Stats_NEW'!E:E,MATCH(INDEX(data!$N:$N,MATCH($C4,data!$M:$M,0)),'Weekly Stats_NEW'!$B:$B,0)),"")</f>
        <v>185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5</v>
      </c>
      <c r="J4">
        <f>IFERROR(INDEX('Weekly Stats_NEW'!I:I,MATCH(INDEX(data!$N:$N,MATCH($C4,data!$M:$M,0)),'Weekly Stats_NEW'!$B:$B,0)),"")</f>
        <v>34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0.63200000000000001</v>
      </c>
      <c r="Y4" s="58">
        <f>IFERROR(ROUND(J4/I4,2),"")</f>
        <v>6.8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Kyler Murray</v>
      </c>
      <c r="D5">
        <f>IFERROR(INDEX('Weekly Stats_NEW'!C:C,MATCH(INDEX(data!$N:$N,MATCH($C5,data!$M:$M,0)),'Weekly Stats_NEW'!$B:$B,0)),"")</f>
        <v>17</v>
      </c>
      <c r="E5">
        <f>IFERROR(INDEX('Weekly Stats_NEW'!D:D,MATCH(INDEX(data!$N:$N,MATCH($C5,data!$M:$M,0)),'Weekly Stats_NEW'!$B:$B,0)),"")</f>
        <v>21</v>
      </c>
      <c r="F5">
        <f>IFERROR(INDEX('Weekly Stats_NEW'!E:E,MATCH(INDEX(data!$N:$N,MATCH($C5,data!$M:$M,0)),'Weekly Stats_NEW'!$B:$B,0)),"")</f>
        <v>266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59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0.81</v>
      </c>
      <c r="Y5" s="58">
        <f t="shared" ref="Y5:Y12" si="2">IFERROR(ROUND(J5/I5,2),"")</f>
        <v>11.8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D'Andre Swift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14</v>
      </c>
      <c r="J6">
        <f>IFERROR(INDEX('Weekly Stats_NEW'!I:I,MATCH(INDEX(data!$N:$N,MATCH($C6,data!$M:$M,0)),'Weekly Stats_NEW'!$B:$B,0)),"")</f>
        <v>18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24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1.29</v>
      </c>
      <c r="Z6" s="58">
        <f t="shared" si="3"/>
        <v>6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Isiah Pacheco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19</v>
      </c>
      <c r="J7">
        <f>IFERROR(INDEX('Weekly Stats_NEW'!I:I,MATCH(INDEX(data!$N:$N,MATCH($C7,data!$M:$M,0)),'Weekly Stats_NEW'!$B:$B,0)),"")</f>
        <v>90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21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4.74</v>
      </c>
      <c r="Z7" s="58">
        <f t="shared" si="3"/>
        <v>4.2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De'Von Achane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22</v>
      </c>
      <c r="J8">
        <f>IFERROR(INDEX('Weekly Stats_NEW'!I:I,MATCH(INDEX(data!$N:$N,MATCH($C8,data!$M:$M,0)),'Weekly Stats_NEW'!$B:$B,0)),"")</f>
        <v>96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7</v>
      </c>
      <c r="M8">
        <f>IFERROR(INDEX('Weekly Stats_NEW'!L:L,MATCH(INDEX(data!$N:$N,MATCH($C8,data!$M:$M,0)),'Weekly Stats_NEW'!$B:$B,0)),"")</f>
        <v>69</v>
      </c>
      <c r="N8">
        <f>IFERROR(INDEX('Weekly Stats_NEW'!M:M,MATCH(INDEX(data!$N:$N,MATCH($C8,data!$M:$M,0)),'Weekly Stats_NEW'!$B:$B,0)),"")</f>
        <v>1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4.3600000000000003</v>
      </c>
      <c r="Z8" s="58">
        <f t="shared" si="3"/>
        <v>9.86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Malik Nabers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10</v>
      </c>
      <c r="M9">
        <f>IFERROR(INDEX('Weekly Stats_NEW'!L:L,MATCH(INDEX(data!$N:$N,MATCH($C9,data!$M:$M,0)),'Weekly Stats_NEW'!$B:$B,0)),"")</f>
        <v>127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12.7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Jaylen Waddle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4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41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4</v>
      </c>
      <c r="Z10" s="58">
        <f t="shared" si="3"/>
        <v>10.25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Xavier Worthy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5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17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5</v>
      </c>
      <c r="Z11" s="58">
        <f t="shared" si="3"/>
        <v>8.5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Brandon Aubrey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4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2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1</v>
      </c>
      <c r="V12">
        <f t="shared" si="0"/>
        <v>13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29</v>
      </c>
      <c r="E13" s="49">
        <f t="shared" ref="E13:W13" si="5">SUM(E4:E12)</f>
        <v>40</v>
      </c>
      <c r="F13" s="49">
        <f t="shared" si="5"/>
        <v>451</v>
      </c>
      <c r="G13" s="49">
        <f t="shared" si="5"/>
        <v>4</v>
      </c>
      <c r="H13" s="49">
        <f t="shared" si="5"/>
        <v>1</v>
      </c>
      <c r="I13" s="49">
        <f t="shared" si="5"/>
        <v>67</v>
      </c>
      <c r="J13" s="49">
        <f t="shared" si="5"/>
        <v>306</v>
      </c>
      <c r="K13" s="49">
        <f t="shared" si="5"/>
        <v>1</v>
      </c>
      <c r="L13" s="49">
        <f t="shared" si="5"/>
        <v>32</v>
      </c>
      <c r="M13" s="49">
        <f t="shared" si="5"/>
        <v>299</v>
      </c>
      <c r="N13" s="49">
        <f t="shared" si="5"/>
        <v>2</v>
      </c>
      <c r="O13" s="49">
        <f t="shared" si="5"/>
        <v>0</v>
      </c>
      <c r="P13" s="49">
        <f t="shared" si="5"/>
        <v>0</v>
      </c>
      <c r="Q13" s="49">
        <f t="shared" si="5"/>
        <v>4</v>
      </c>
      <c r="R13" s="49">
        <f t="shared" si="5"/>
        <v>1</v>
      </c>
      <c r="S13" s="49">
        <f t="shared" si="5"/>
        <v>2</v>
      </c>
      <c r="T13" s="49">
        <f t="shared" si="5"/>
        <v>1</v>
      </c>
      <c r="U13" s="49">
        <f t="shared" si="5"/>
        <v>1</v>
      </c>
      <c r="V13" s="49">
        <f t="shared" si="5"/>
        <v>13</v>
      </c>
      <c r="W13" s="49">
        <f t="shared" si="5"/>
        <v>0</v>
      </c>
      <c r="X13" s="57">
        <f>IFERROR(ROUND(D13/E13,3),0)</f>
        <v>0.72499999999999998</v>
      </c>
      <c r="Y13" s="59">
        <f>IFERROR(ROUND(J13/I13,2),0)</f>
        <v>4.57</v>
      </c>
      <c r="Z13" s="59">
        <f>IFERROR(ROUND(M13/L13,2),0)</f>
        <v>9.34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Chargers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159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Mike McDaniel</v>
      </c>
      <c r="D17" s="50">
        <f>IFERROR(INDEX('Weekly Stats_NEW'!BS:BS,MATCH(C17,'Weekly Stats_NEW'!AB:AB,0))-INDEX('Weekly Stats_NEW'!BT:BT,MATCH(C17,'Weekly Stats_NEW'!AB:AB,0)),"")</f>
        <v>-21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2</v>
      </c>
      <c r="K20" s="7">
        <f t="shared" ref="K20:Y20" si="7">SUM(K21:K22)</f>
        <v>6</v>
      </c>
      <c r="L20" s="7">
        <f t="shared" si="7"/>
        <v>0</v>
      </c>
      <c r="M20" s="7">
        <f t="shared" si="7"/>
        <v>0</v>
      </c>
      <c r="N20" s="7">
        <f t="shared" si="7"/>
        <v>4</v>
      </c>
      <c r="O20" s="7">
        <f t="shared" si="7"/>
        <v>0</v>
      </c>
      <c r="P20" s="7">
        <f t="shared" si="7"/>
        <v>0</v>
      </c>
      <c r="Q20" s="7">
        <f t="shared" si="7"/>
        <v>5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3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45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48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1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3</v>
      </c>
      <c r="I25" s="7">
        <f t="shared" si="9"/>
        <v>0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1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-2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-3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Lamar Jackson</v>
      </c>
      <c r="D29">
        <f>IFERROR(INDEX('Weekly Stats_NEW'!C:C,MATCH(INDEX(data!$N:$N,MATCH($C29,data!$M:$M,0)),'Weekly Stats_NEW'!$B:$B,0)),"")</f>
        <v>21</v>
      </c>
      <c r="E29">
        <f>IFERROR(INDEX('Weekly Stats_NEW'!D:D,MATCH(INDEX(data!$N:$N,MATCH($C29,data!$M:$M,0)),'Weekly Stats_NEW'!$B:$B,0)),"")</f>
        <v>34</v>
      </c>
      <c r="F29">
        <f>IFERROR(INDEX('Weekly Stats_NEW'!E:E,MATCH(INDEX(data!$N:$N,MATCH($C29,data!$M:$M,0)),'Weekly Stats_NEW'!$B:$B,0)),"")</f>
        <v>247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5</v>
      </c>
      <c r="J29">
        <f>IFERROR(INDEX('Weekly Stats_NEW'!I:I,MATCH(INDEX(data!$N:$N,MATCH($C29,data!$M:$M,0)),'Weekly Stats_NEW'!$B:$B,0)),"")</f>
        <v>45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0.61799999999999999</v>
      </c>
      <c r="Y29" s="58">
        <f>IFERROR(ROUND(J29/I29,2),"")</f>
        <v>9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Justin Fields</v>
      </c>
      <c r="D30">
        <f>IFERROR(INDEX('Weekly Stats_NEW'!C:C,MATCH(INDEX(data!$N:$N,MATCH($C30,data!$M:$M,0)),'Weekly Stats_NEW'!$B:$B,0)),"")</f>
        <v>13</v>
      </c>
      <c r="E30">
        <f>IFERROR(INDEX('Weekly Stats_NEW'!D:D,MATCH(INDEX(data!$N:$N,MATCH($C30,data!$M:$M,0)),'Weekly Stats_NEW'!$B:$B,0)),"")</f>
        <v>20</v>
      </c>
      <c r="F30">
        <f>IFERROR(INDEX('Weekly Stats_NEW'!E:E,MATCH(INDEX(data!$N:$N,MATCH($C30,data!$M:$M,0)),'Weekly Stats_NEW'!$B:$B,0)),"")</f>
        <v>117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8</v>
      </c>
      <c r="J30">
        <f>IFERROR(INDEX('Weekly Stats_NEW'!I:I,MATCH(INDEX(data!$N:$N,MATCH($C30,data!$M:$M,0)),'Weekly Stats_NEW'!$B:$B,0)),"")</f>
        <v>27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0.65</v>
      </c>
      <c r="Y30" s="58">
        <f t="shared" ref="Y30:Y37" si="12">IFERROR(ROUND(J30/I30,2),"")</f>
        <v>3.38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Jahmyr Gibbs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13</v>
      </c>
      <c r="J31">
        <f>IFERROR(INDEX('Weekly Stats_NEW'!I:I,MATCH(INDEX(data!$N:$N,MATCH($C31,data!$M:$M,0)),'Weekly Stats_NEW'!$B:$B,0)),"")</f>
        <v>84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7</v>
      </c>
      <c r="M31">
        <f>IFERROR(INDEX('Weekly Stats_NEW'!L:L,MATCH(INDEX(data!$N:$N,MATCH($C31,data!$M:$M,0)),'Weekly Stats_NEW'!$B:$B,0)),"")</f>
        <v>22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6.46</v>
      </c>
      <c r="Z31" s="58">
        <f t="shared" si="13"/>
        <v>3.14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Jaleel McLaughlin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3</v>
      </c>
      <c r="J32">
        <f>IFERROR(INDEX('Weekly Stats_NEW'!I:I,MATCH(INDEX(data!$N:$N,MATCH($C32,data!$M:$M,0)),'Weekly Stats_NEW'!$B:$B,0)),"")</f>
        <v>6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</v>
      </c>
      <c r="Z32" s="58" t="str">
        <f t="shared" si="13"/>
        <v/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Jordan Mason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20</v>
      </c>
      <c r="J33">
        <f>IFERROR(INDEX('Weekly Stats_NEW'!I:I,MATCH(INDEX(data!$N:$N,MATCH($C33,data!$M:$M,0)),'Weekly Stats_NEW'!$B:$B,0)),"")</f>
        <v>100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4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</v>
      </c>
      <c r="Z33" s="58">
        <f t="shared" si="13"/>
        <v>4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CeeDee Lamb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90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22.5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Rashee Rice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75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15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Ladd McConkey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26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13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Younghoe Koo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10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34</v>
      </c>
      <c r="E38" s="49">
        <f t="shared" ref="E38:W38" si="15">SUM(E29:E37)</f>
        <v>54</v>
      </c>
      <c r="F38" s="49">
        <f t="shared" si="15"/>
        <v>364</v>
      </c>
      <c r="G38" s="49">
        <f t="shared" si="15"/>
        <v>2</v>
      </c>
      <c r="H38" s="49">
        <f t="shared" si="15"/>
        <v>1</v>
      </c>
      <c r="I38" s="49">
        <f t="shared" si="15"/>
        <v>49</v>
      </c>
      <c r="J38" s="49">
        <f t="shared" si="15"/>
        <v>262</v>
      </c>
      <c r="K38" s="49">
        <f t="shared" si="15"/>
        <v>1</v>
      </c>
      <c r="L38" s="49">
        <f t="shared" si="15"/>
        <v>19</v>
      </c>
      <c r="M38" s="49">
        <f t="shared" si="15"/>
        <v>217</v>
      </c>
      <c r="N38" s="49">
        <f t="shared" si="15"/>
        <v>2</v>
      </c>
      <c r="O38" s="49">
        <f t="shared" si="15"/>
        <v>0</v>
      </c>
      <c r="P38" s="49">
        <f t="shared" si="15"/>
        <v>0</v>
      </c>
      <c r="Q38" s="49">
        <f t="shared" si="15"/>
        <v>3</v>
      </c>
      <c r="R38" s="49">
        <f t="shared" si="15"/>
        <v>2</v>
      </c>
      <c r="S38" s="49">
        <f t="shared" si="15"/>
        <v>0</v>
      </c>
      <c r="T38" s="49">
        <f t="shared" si="15"/>
        <v>0</v>
      </c>
      <c r="U38" s="49">
        <f t="shared" si="15"/>
        <v>1</v>
      </c>
      <c r="V38" s="49">
        <f t="shared" si="15"/>
        <v>10</v>
      </c>
      <c r="W38" s="49">
        <f t="shared" si="15"/>
        <v>1</v>
      </c>
      <c r="X38" s="57">
        <f>IFERROR(ROUND(D38/E38,3),0)</f>
        <v>0.63</v>
      </c>
      <c r="Y38" s="59">
        <f>IFERROR(ROUND(J38/I38,2),0)</f>
        <v>5.35</v>
      </c>
      <c r="Z38" s="59">
        <f>IFERROR(ROUND(M38/L38,2),0)</f>
        <v>11.42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Buccaneers</v>
      </c>
      <c r="D40" s="50">
        <f>IFERROR(INDEX('Weekly Stats_NEW'!C:C,MATCH($C40,'Weekly Stats_NEW'!$A:$A,0)),"")</f>
        <v>0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463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Nick Sirianni</v>
      </c>
      <c r="D42" s="50">
        <f>IFERROR(INDEX('Weekly Stats_NEW'!BS:BS,MATCH(C42,'Weekly Stats_NEW'!AB:AB,0))-INDEX('Weekly Stats_NEW'!BT:BT,MATCH(C42,'Weekly Stats_NEW'!AB:AB,0)),"")</f>
        <v>-1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2</v>
      </c>
      <c r="B46" s="19" t="str">
        <f>IFERROR(INDEX(data!I:I,MATCH(A46,data!H:H,0)),"")</f>
        <v>Infinity and De'Von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Baker Mayfield</v>
      </c>
      <c r="D48">
        <f>IFERROR(INDEX('Weekly Stats_NEW'!C:C,MATCH(INDEX(data!$N:$N,MATCH($C48,data!$M:$M,0)),'Weekly Stats_NEW'!$B:$B,0)),"")</f>
        <v>12</v>
      </c>
      <c r="E48">
        <f>IFERROR(INDEX('Weekly Stats_NEW'!D:D,MATCH(INDEX(data!$N:$N,MATCH($C48,data!$M:$M,0)),'Weekly Stats_NEW'!$B:$B,0)),"")</f>
        <v>19</v>
      </c>
      <c r="F48">
        <f>IFERROR(INDEX('Weekly Stats_NEW'!E:E,MATCH(INDEX(data!$N:$N,MATCH($C48,data!$M:$M,0)),'Weekly Stats_NEW'!$B:$B,0)),"")</f>
        <v>185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5</v>
      </c>
      <c r="J48">
        <f>IFERROR(INDEX('Weekly Stats_NEW'!I:I,MATCH(INDEX(data!$N:$N,MATCH($C48,data!$M:$M,0)),'Weekly Stats_NEW'!$B:$B,0)),"")</f>
        <v>34</v>
      </c>
      <c r="K48">
        <f>IFERROR(INDEX('Weekly Stats_NEW'!J:J,MATCH(INDEX(data!$N:$N,MATCH($C48,data!$M:$M,0)),'Weekly Stats_NEW'!$B:$B,0)),"")</f>
        <v>1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0.63200000000000001</v>
      </c>
      <c r="Y48" s="58">
        <f>IFERROR(ROUND(J48/I48,2),"")</f>
        <v>6.8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Kyler Murray</v>
      </c>
      <c r="D49">
        <f>IFERROR(INDEX('Weekly Stats_NEW'!C:C,MATCH(INDEX(data!$N:$N,MATCH($C49,data!$M:$M,0)),'Weekly Stats_NEW'!$B:$B,0)),"")</f>
        <v>17</v>
      </c>
      <c r="E49">
        <f>IFERROR(INDEX('Weekly Stats_NEW'!D:D,MATCH(INDEX(data!$N:$N,MATCH($C49,data!$M:$M,0)),'Weekly Stats_NEW'!$B:$B,0)),"")</f>
        <v>21</v>
      </c>
      <c r="F49">
        <f>IFERROR(INDEX('Weekly Stats_NEW'!E:E,MATCH(INDEX(data!$N:$N,MATCH($C49,data!$M:$M,0)),'Weekly Stats_NEW'!$B:$B,0)),"")</f>
        <v>266</v>
      </c>
      <c r="G49">
        <f>IFERROR(INDEX('Weekly Stats_NEW'!F:F,MATCH(INDEX(data!$N:$N,MATCH($C49,data!$M:$M,0)),'Weekly Stats_NEW'!$B:$B,0)),"")</f>
        <v>3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59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0.81</v>
      </c>
      <c r="Y49" s="58">
        <f t="shared" ref="Y49:Y56" si="18">IFERROR(ROUND(J49/I49,2),"")</f>
        <v>11.8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D'Andre Swift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14</v>
      </c>
      <c r="J50">
        <f>IFERROR(INDEX('Weekly Stats_NEW'!I:I,MATCH(INDEX(data!$N:$N,MATCH($C50,data!$M:$M,0)),'Weekly Stats_NEW'!$B:$B,0)),"")</f>
        <v>18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4</v>
      </c>
      <c r="M50">
        <f>IFERROR(INDEX('Weekly Stats_NEW'!L:L,MATCH(INDEX(data!$N:$N,MATCH($C50,data!$M:$M,0)),'Weekly Stats_NEW'!$B:$B,0)),"")</f>
        <v>24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1.29</v>
      </c>
      <c r="Z50" s="58">
        <f t="shared" si="19"/>
        <v>6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Isiah Pacheco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19</v>
      </c>
      <c r="J51">
        <f>IFERROR(INDEX('Weekly Stats_NEW'!I:I,MATCH(INDEX(data!$N:$N,MATCH($C51,data!$M:$M,0)),'Weekly Stats_NEW'!$B:$B,0)),"")</f>
        <v>90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5</v>
      </c>
      <c r="M51">
        <f>IFERROR(INDEX('Weekly Stats_NEW'!L:L,MATCH(INDEX(data!$N:$N,MATCH($C51,data!$M:$M,0)),'Weekly Stats_NEW'!$B:$B,0)),"")</f>
        <v>21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4.74</v>
      </c>
      <c r="Z51" s="58">
        <f t="shared" si="19"/>
        <v>4.2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De'Von Achane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22</v>
      </c>
      <c r="J52">
        <f>IFERROR(INDEX('Weekly Stats_NEW'!I:I,MATCH(INDEX(data!$N:$N,MATCH($C52,data!$M:$M,0)),'Weekly Stats_NEW'!$B:$B,0)),"")</f>
        <v>96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7</v>
      </c>
      <c r="M52">
        <f>IFERROR(INDEX('Weekly Stats_NEW'!L:L,MATCH(INDEX(data!$N:$N,MATCH($C52,data!$M:$M,0)),'Weekly Stats_NEW'!$B:$B,0)),"")</f>
        <v>69</v>
      </c>
      <c r="N52">
        <f>IFERROR(INDEX('Weekly Stats_NEW'!M:M,MATCH(INDEX(data!$N:$N,MATCH($C52,data!$M:$M,0)),'Weekly Stats_NEW'!$B:$B,0)),"")</f>
        <v>1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4.3600000000000003</v>
      </c>
      <c r="Z52" s="58">
        <f t="shared" si="19"/>
        <v>9.86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Malik Nabers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10</v>
      </c>
      <c r="M53">
        <f>IFERROR(INDEX('Weekly Stats_NEW'!L:L,MATCH(INDEX(data!$N:$N,MATCH($C53,data!$M:$M,0)),'Weekly Stats_NEW'!$B:$B,0)),"")</f>
        <v>127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12.7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Jaylen Waddle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1</v>
      </c>
      <c r="J54">
        <f>IFERROR(INDEX('Weekly Stats_NEW'!I:I,MATCH(INDEX(data!$N:$N,MATCH($C54,data!$M:$M,0)),'Weekly Stats_NEW'!$B:$B,0)),"")</f>
        <v>4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4</v>
      </c>
      <c r="M54">
        <f>IFERROR(INDEX('Weekly Stats_NEW'!L:L,MATCH(INDEX(data!$N:$N,MATCH($C54,data!$M:$M,0)),'Weekly Stats_NEW'!$B:$B,0)),"")</f>
        <v>41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>
        <f t="shared" si="18"/>
        <v>4</v>
      </c>
      <c r="Z54" s="58">
        <f t="shared" si="19"/>
        <v>10.25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Xavier Worthy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1</v>
      </c>
      <c r="J55">
        <f>IFERROR(INDEX('Weekly Stats_NEW'!I:I,MATCH(INDEX(data!$N:$N,MATCH($C55,data!$M:$M,0)),'Weekly Stats_NEW'!$B:$B,0)),"")</f>
        <v>5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2</v>
      </c>
      <c r="M55">
        <f>IFERROR(INDEX('Weekly Stats_NEW'!L:L,MATCH(INDEX(data!$N:$N,MATCH($C55,data!$M:$M,0)),'Weekly Stats_NEW'!$B:$B,0)),"")</f>
        <v>17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5</v>
      </c>
      <c r="Z55" s="58">
        <f t="shared" si="19"/>
        <v>8.5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Brandon Aubrey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4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2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1</v>
      </c>
      <c r="V56">
        <f t="shared" si="16"/>
        <v>13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29</v>
      </c>
      <c r="E57" s="49">
        <f t="shared" ref="E57:W57" si="21">SUM(E48:E56)</f>
        <v>40</v>
      </c>
      <c r="F57" s="49">
        <f t="shared" si="21"/>
        <v>451</v>
      </c>
      <c r="G57" s="49">
        <f t="shared" si="21"/>
        <v>4</v>
      </c>
      <c r="H57" s="49">
        <f t="shared" si="21"/>
        <v>1</v>
      </c>
      <c r="I57" s="49">
        <f t="shared" si="21"/>
        <v>67</v>
      </c>
      <c r="J57" s="49">
        <f t="shared" si="21"/>
        <v>306</v>
      </c>
      <c r="K57" s="49">
        <f t="shared" si="21"/>
        <v>1</v>
      </c>
      <c r="L57" s="49">
        <f t="shared" si="21"/>
        <v>32</v>
      </c>
      <c r="M57" s="49">
        <f t="shared" si="21"/>
        <v>299</v>
      </c>
      <c r="N57" s="49">
        <f t="shared" si="21"/>
        <v>2</v>
      </c>
      <c r="O57" s="49">
        <f t="shared" si="21"/>
        <v>0</v>
      </c>
      <c r="P57" s="49">
        <f t="shared" si="21"/>
        <v>0</v>
      </c>
      <c r="Q57" s="49">
        <f t="shared" si="21"/>
        <v>4</v>
      </c>
      <c r="R57" s="49">
        <f t="shared" si="21"/>
        <v>1</v>
      </c>
      <c r="S57" s="49">
        <f t="shared" si="21"/>
        <v>2</v>
      </c>
      <c r="T57" s="49">
        <f t="shared" si="21"/>
        <v>1</v>
      </c>
      <c r="U57" s="49">
        <f t="shared" si="21"/>
        <v>1</v>
      </c>
      <c r="V57" s="49">
        <f t="shared" si="21"/>
        <v>13</v>
      </c>
      <c r="W57" s="49">
        <f t="shared" si="21"/>
        <v>0</v>
      </c>
      <c r="X57" s="57">
        <f>IFERROR(ROUND(D57/E57,3),0)</f>
        <v>0.72499999999999998</v>
      </c>
      <c r="Y57" s="59">
        <f>IFERROR(ROUND(J57/I57,2),0)</f>
        <v>4.57</v>
      </c>
      <c r="Z57" s="59">
        <f>IFERROR(ROUND(M57/L57,2),0)</f>
        <v>9.34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Chargers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159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3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Mike McDaniel</v>
      </c>
      <c r="D61" s="50">
        <f>IFERROR(INDEX('Weekly Stats_NEW'!BS:BS,MATCH(C61,'Weekly Stats_NEW'!AB:AB,0))-INDEX('Weekly Stats_NEW'!BT:BT,MATCH(C61,'Weekly Stats_NEW'!AB:AB,0)),"")</f>
        <v>-21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2</v>
      </c>
      <c r="H64" s="7">
        <f t="shared" si="22"/>
        <v>9</v>
      </c>
      <c r="I64" s="7">
        <f t="shared" si="22"/>
        <v>6</v>
      </c>
      <c r="J64" s="7">
        <f>SUM(J65:J66)</f>
        <v>2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4</v>
      </c>
      <c r="O64" s="7">
        <f t="shared" si="22"/>
        <v>0</v>
      </c>
      <c r="P64" s="7">
        <f t="shared" si="22"/>
        <v>3</v>
      </c>
      <c r="Q64" s="7">
        <f t="shared" si="22"/>
        <v>5</v>
      </c>
      <c r="R64" s="7">
        <f t="shared" si="22"/>
        <v>0</v>
      </c>
      <c r="S64" s="7">
        <f t="shared" si="22"/>
        <v>0</v>
      </c>
      <c r="T64" s="7">
        <f t="shared" si="22"/>
        <v>2</v>
      </c>
      <c r="U64" s="7">
        <f t="shared" si="22"/>
        <v>3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52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52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2</v>
      </c>
      <c r="O65" s="10" t="s">
        <v>28</v>
      </c>
      <c r="P65" s="10" t="s">
        <v>28</v>
      </c>
      <c r="Q65">
        <f>IFERROR(IF(V57&gt;=12,2,0),0)</f>
        <v>2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6</v>
      </c>
      <c r="G66">
        <f>IF(H57&lt;H82,2,0)</f>
        <v>2</v>
      </c>
      <c r="H66">
        <f>IF(J57&gt;J82,6,0)</f>
        <v>6</v>
      </c>
      <c r="I66">
        <f>IF(K57&gt;K82,6,0)</f>
        <v>6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3</v>
      </c>
      <c r="Q66">
        <f>IFERROR(IF(V57&gt;V82,3,0),0)</f>
        <v>3</v>
      </c>
      <c r="R66">
        <f>IFERROR(IF(W57&gt;W82,1,0),0)</f>
        <v>0</v>
      </c>
      <c r="S66">
        <f>IF(R57&gt;R82,1,0)</f>
        <v>0</v>
      </c>
      <c r="T66">
        <f>IF(S57&gt;S82,2,0)</f>
        <v>2</v>
      </c>
      <c r="U66">
        <f>IF(T57&gt;T82,3,0)</f>
        <v>3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6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3</v>
      </c>
      <c r="L68">
        <f>IF(N82&gt;=4,2,0)</f>
        <v>2</v>
      </c>
      <c r="M68">
        <f>IFERROR(IF(Z82&gt;=12,2,0),0)</f>
        <v>2</v>
      </c>
      <c r="N68" s="10">
        <f>IF(L82&gt;=30,2,0)</f>
        <v>2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5</v>
      </c>
      <c r="K69" s="7">
        <f t="shared" si="23"/>
        <v>9</v>
      </c>
      <c r="L69" s="7">
        <f t="shared" si="23"/>
        <v>8</v>
      </c>
      <c r="M69" s="7">
        <f t="shared" si="23"/>
        <v>4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-8</v>
      </c>
      <c r="W69" s="7">
        <f t="shared" si="23"/>
        <v>-5</v>
      </c>
      <c r="X69" s="7">
        <f t="shared" si="23"/>
        <v>-2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11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11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</v>
      </c>
      <c r="B71" s="19" t="str">
        <f>IFERROR(INDEX(data!I:I,MATCH(A71,data!H:H,0)),"")</f>
        <v>Hawk Tua on my Bi'Johnson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Tua Tagovailoa</v>
      </c>
      <c r="D73">
        <f>IFERROR(INDEX('Weekly Stats_NEW'!C:C,MATCH(INDEX(data!$N:$N,MATCH($C73,data!$M:$M,0)),'Weekly Stats_NEW'!$B:$B,0)),"")</f>
        <v>17</v>
      </c>
      <c r="E73">
        <f>IFERROR(INDEX('Weekly Stats_NEW'!D:D,MATCH(INDEX(data!$N:$N,MATCH($C73,data!$M:$M,0)),'Weekly Stats_NEW'!$B:$B,0)),"")</f>
        <v>25</v>
      </c>
      <c r="F73">
        <f>IFERROR(INDEX('Weekly Stats_NEW'!E:E,MATCH(INDEX(data!$N:$N,MATCH($C73,data!$M:$M,0)),'Weekly Stats_NEW'!$B:$B,0)),"")</f>
        <v>145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3</v>
      </c>
      <c r="I73">
        <f>IFERROR(INDEX('Weekly Stats_NEW'!H:H,MATCH(INDEX(data!$N:$N,MATCH($C73,data!$M:$M,0)),'Weekly Stats_NEW'!$B:$B,0)),"")</f>
        <v>2</v>
      </c>
      <c r="J73">
        <f>IFERROR(INDEX('Weekly Stats_NEW'!I:I,MATCH(INDEX(data!$N:$N,MATCH($C73,data!$M:$M,0)),'Weekly Stats_NEW'!$B:$B,0)),"")</f>
        <v>17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0.68</v>
      </c>
      <c r="Y73" s="58">
        <f>IFERROR(ROUND(J73/I73,2),"")</f>
        <v>8.5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C.J. Stroud</v>
      </c>
      <c r="D74">
        <f>IFERROR(INDEX('Weekly Stats_NEW'!C:C,MATCH(INDEX(data!$N:$N,MATCH($C74,data!$M:$M,0)),'Weekly Stats_NEW'!$B:$B,0)),"")</f>
        <v>23</v>
      </c>
      <c r="E74">
        <f>IFERROR(INDEX('Weekly Stats_NEW'!D:D,MATCH(INDEX(data!$N:$N,MATCH($C74,data!$M:$M,0)),'Weekly Stats_NEW'!$B:$B,0)),"")</f>
        <v>36</v>
      </c>
      <c r="F74">
        <f>IFERROR(INDEX('Weekly Stats_NEW'!E:E,MATCH(INDEX(data!$N:$N,MATCH($C74,data!$M:$M,0)),'Weekly Stats_NEW'!$B:$B,0)),"")</f>
        <v>260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1</v>
      </c>
      <c r="J74">
        <f>IFERROR(INDEX('Weekly Stats_NEW'!I:I,MATCH(INDEX(data!$N:$N,MATCH($C74,data!$M:$M,0)),'Weekly Stats_NEW'!$B:$B,0)),"")</f>
        <v>-1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0.63900000000000001</v>
      </c>
      <c r="Y74" s="58">
        <f t="shared" ref="Y74:Y81" si="26">IFERROR(ROUND(J74/I74,2),"")</f>
        <v>-1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Bijan Robinson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14</v>
      </c>
      <c r="J75">
        <f>IFERROR(INDEX('Weekly Stats_NEW'!I:I,MATCH(INDEX(data!$N:$N,MATCH($C75,data!$M:$M,0)),'Weekly Stats_NEW'!$B:$B,0)),"")</f>
        <v>97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4</v>
      </c>
      <c r="M75">
        <f>IFERROR(INDEX('Weekly Stats_NEW'!L:L,MATCH(INDEX(data!$N:$N,MATCH($C75,data!$M:$M,0)),'Weekly Stats_NEW'!$B:$B,0)),"")</f>
        <v>25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6.93</v>
      </c>
      <c r="Z75" s="58">
        <f t="shared" si="27"/>
        <v>6.25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Aaron Jones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9</v>
      </c>
      <c r="J76">
        <f>IFERROR(INDEX('Weekly Stats_NEW'!I:I,MATCH(INDEX(data!$N:$N,MATCH($C76,data!$M:$M,0)),'Weekly Stats_NEW'!$B:$B,0)),"")</f>
        <v>32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5</v>
      </c>
      <c r="M76">
        <f>IFERROR(INDEX('Weekly Stats_NEW'!L:L,MATCH(INDEX(data!$N:$N,MATCH($C76,data!$M:$M,0)),'Weekly Stats_NEW'!$B:$B,0)),"")</f>
        <v>36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1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3.56</v>
      </c>
      <c r="Z76" s="58">
        <f t="shared" si="27"/>
        <v>7.2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Zack Moss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12</v>
      </c>
      <c r="J77">
        <f>IFERROR(INDEX('Weekly Stats_NEW'!I:I,MATCH(INDEX(data!$N:$N,MATCH($C77,data!$M:$M,0)),'Weekly Stats_NEW'!$B:$B,0)),"")</f>
        <v>34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13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2.83</v>
      </c>
      <c r="Z77" s="58">
        <f t="shared" si="27"/>
        <v>13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D.K. Metcalf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10</v>
      </c>
      <c r="M78">
        <f>IFERROR(INDEX('Weekly Stats_NEW'!L:L,MATCH(INDEX(data!$N:$N,MATCH($C78,data!$M:$M,0)),'Weekly Stats_NEW'!$B:$B,0)),"")</f>
        <v>129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12.9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Drake London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6</v>
      </c>
      <c r="M79">
        <f>IFERROR(INDEX('Weekly Stats_NEW'!L:L,MATCH(INDEX(data!$N:$N,MATCH($C79,data!$M:$M,0)),'Weekly Stats_NEW'!$B:$B,0)),"")</f>
        <v>54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9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Marvin Harrison Jr.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4</v>
      </c>
      <c r="M80">
        <f>IFERROR(INDEX('Weekly Stats_NEW'!L:L,MATCH(INDEX(data!$N:$N,MATCH($C80,data!$M:$M,0)),'Weekly Stats_NEW'!$B:$B,0)),"")</f>
        <v>130</v>
      </c>
      <c r="N80">
        <f>IFERROR(INDEX('Weekly Stats_NEW'!M:M,MATCH(INDEX(data!$N:$N,MATCH($C80,data!$M:$M,0)),'Weekly Stats_NEW'!$B:$B,0)),"")</f>
        <v>2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32.5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Jason Sanders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1</v>
      </c>
      <c r="V81">
        <f t="shared" si="24"/>
        <v>4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40</v>
      </c>
      <c r="E82" s="49">
        <f t="shared" ref="E82:W82" si="29">SUM(E73:E81)</f>
        <v>61</v>
      </c>
      <c r="F82" s="49">
        <f t="shared" si="29"/>
        <v>405</v>
      </c>
      <c r="G82" s="49">
        <f t="shared" si="29"/>
        <v>2</v>
      </c>
      <c r="H82" s="49">
        <f t="shared" si="29"/>
        <v>3</v>
      </c>
      <c r="I82" s="49">
        <f t="shared" si="29"/>
        <v>38</v>
      </c>
      <c r="J82" s="49">
        <f t="shared" si="29"/>
        <v>179</v>
      </c>
      <c r="K82" s="49">
        <f t="shared" si="29"/>
        <v>0</v>
      </c>
      <c r="L82" s="49">
        <f t="shared" si="29"/>
        <v>30</v>
      </c>
      <c r="M82" s="49">
        <f t="shared" si="29"/>
        <v>387</v>
      </c>
      <c r="N82" s="49">
        <f t="shared" si="29"/>
        <v>4</v>
      </c>
      <c r="O82" s="49">
        <f t="shared" si="29"/>
        <v>1</v>
      </c>
      <c r="P82" s="49">
        <f t="shared" si="29"/>
        <v>0</v>
      </c>
      <c r="Q82" s="49">
        <f t="shared" si="29"/>
        <v>1</v>
      </c>
      <c r="R82" s="49">
        <f t="shared" si="29"/>
        <v>1</v>
      </c>
      <c r="S82" s="49">
        <f t="shared" si="29"/>
        <v>0</v>
      </c>
      <c r="T82" s="49">
        <f t="shared" si="29"/>
        <v>0</v>
      </c>
      <c r="U82" s="49">
        <f t="shared" si="29"/>
        <v>1</v>
      </c>
      <c r="V82" s="49">
        <f t="shared" si="29"/>
        <v>4</v>
      </c>
      <c r="W82" s="49">
        <f t="shared" si="29"/>
        <v>0</v>
      </c>
      <c r="X82" s="57">
        <f>IFERROR(ROUND(D82/E82,3),0)</f>
        <v>0.65600000000000003</v>
      </c>
      <c r="Y82" s="59">
        <f>IFERROR(ROUND(J82/I82,2),0)</f>
        <v>4.71</v>
      </c>
      <c r="Z82" s="59">
        <f>IFERROR(ROUND(M82/L82,2),0)</f>
        <v>12.9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Eagles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385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22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Dan Campbell</v>
      </c>
      <c r="D86" s="50">
        <f>IFERROR(INDEX('Weekly Stats_NEW'!BS:BS,MATCH(C86,'Weekly Stats_NEW'!AB:AB,0))-INDEX('Weekly Stats_NEW'!BT:BT,MATCH(C86,'Weekly Stats_NEW'!AB:AB,0)),"")</f>
        <v>-4</v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Patrick Mahomes</v>
      </c>
      <c r="D4">
        <f>IFERROR(INDEX('Weekly Stats_NEW'!C:C,MATCH(INDEX(data!$N:$N,MATCH($C4,data!$M:$M,0)),'Weekly Stats_NEW'!$B:$B,0)),"")</f>
        <v>18</v>
      </c>
      <c r="E4">
        <f>IFERROR(INDEX('Weekly Stats_NEW'!D:D,MATCH(INDEX(data!$N:$N,MATCH($C4,data!$M:$M,0)),'Weekly Stats_NEW'!$B:$B,0)),"")</f>
        <v>25</v>
      </c>
      <c r="F4">
        <f>IFERROR(INDEX('Weekly Stats_NEW'!E:E,MATCH(INDEX(data!$N:$N,MATCH($C4,data!$M:$M,0)),'Weekly Stats_NEW'!$B:$B,0)),"")</f>
        <v>151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29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0.72</v>
      </c>
      <c r="Y4" s="58">
        <f>IFERROR(ROUND(J4/I4,2),"")</f>
        <v>7.25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Caleb Williams</v>
      </c>
      <c r="D5">
        <f>IFERROR(INDEX('Weekly Stats_NEW'!C:C,MATCH(INDEX(data!$N:$N,MATCH($C5,data!$M:$M,0)),'Weekly Stats_NEW'!$B:$B,0)),"")</f>
        <v>23</v>
      </c>
      <c r="E5">
        <f>IFERROR(INDEX('Weekly Stats_NEW'!D:D,MATCH(INDEX(data!$N:$N,MATCH($C5,data!$M:$M,0)),'Weekly Stats_NEW'!$B:$B,0)),"")</f>
        <v>37</v>
      </c>
      <c r="F5">
        <f>IFERROR(INDEX('Weekly Stats_NEW'!E:E,MATCH(INDEX(data!$N:$N,MATCH($C5,data!$M:$M,0)),'Weekly Stats_NEW'!$B:$B,0)),"")</f>
        <v>174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2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44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0.622</v>
      </c>
      <c r="Y5" s="58">
        <f t="shared" ref="Y5:Y12" si="2">IFERROR(ROUND(J5/I5,2),"")</f>
        <v>8.8000000000000007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Breece Hall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14</v>
      </c>
      <c r="J6">
        <f>IFERROR(INDEX('Weekly Stats_NEW'!I:I,MATCH(INDEX(data!$N:$N,MATCH($C6,data!$M:$M,0)),'Weekly Stats_NEW'!$B:$B,0)),"")</f>
        <v>62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7</v>
      </c>
      <c r="M6">
        <f>IFERROR(INDEX('Weekly Stats_NEW'!L:L,MATCH(INDEX(data!$N:$N,MATCH($C6,data!$M:$M,0)),'Weekly Stats_NEW'!$B:$B,0)),"")</f>
        <v>52</v>
      </c>
      <c r="N6">
        <f>IFERROR(INDEX('Weekly Stats_NEW'!M:M,MATCH(INDEX(data!$N:$N,MATCH($C6,data!$M:$M,0)),'Weekly Stats_NEW'!$B:$B,0)),"")</f>
        <v>1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4.43</v>
      </c>
      <c r="Z6" s="58">
        <f t="shared" si="3"/>
        <v>7.43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J.K. Dobbins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17</v>
      </c>
      <c r="J7">
        <f>IFERROR(INDEX('Weekly Stats_NEW'!I:I,MATCH(INDEX(data!$N:$N,MATCH($C7,data!$M:$M,0)),'Weekly Stats_NEW'!$B:$B,0)),"")</f>
        <v>131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7.71</v>
      </c>
      <c r="Z7" s="58">
        <f t="shared" si="3"/>
        <v>0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Javonte Williams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11</v>
      </c>
      <c r="J8">
        <f>IFERROR(INDEX('Weekly Stats_NEW'!I:I,MATCH(INDEX(data!$N:$N,MATCH($C8,data!$M:$M,0)),'Weekly Stats_NEW'!$B:$B,0)),"")</f>
        <v>17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5</v>
      </c>
      <c r="M8">
        <f>IFERROR(INDEX('Weekly Stats_NEW'!L:L,MATCH(INDEX(data!$N:$N,MATCH($C8,data!$M:$M,0)),'Weekly Stats_NEW'!$B:$B,0)),"")</f>
        <v>48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1.55</v>
      </c>
      <c r="Z8" s="58">
        <f t="shared" si="3"/>
        <v>9.6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Cooper Kupp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37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9.25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Jayden Reed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2</v>
      </c>
      <c r="J10">
        <f>IFERROR(INDEX('Weekly Stats_NEW'!I:I,MATCH(INDEX(data!$N:$N,MATCH($C10,data!$M:$M,0)),'Weekly Stats_NEW'!$B:$B,0)),"")</f>
        <v>37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2</v>
      </c>
      <c r="M10">
        <f>IFERROR(INDEX('Weekly Stats_NEW'!L:L,MATCH(INDEX(data!$N:$N,MATCH($C10,data!$M:$M,0)),'Weekly Stats_NEW'!$B:$B,0)),"")</f>
        <v>9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18.5</v>
      </c>
      <c r="Z10" s="58">
        <f t="shared" si="3"/>
        <v>4.5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Jameson Williams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15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79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15</v>
      </c>
      <c r="Z11" s="58">
        <f t="shared" si="3"/>
        <v>15.8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Jake Moody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5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41</v>
      </c>
      <c r="E13" s="49">
        <f t="shared" ref="E13:W13" si="5">SUM(E4:E12)</f>
        <v>62</v>
      </c>
      <c r="F13" s="49">
        <f t="shared" si="5"/>
        <v>325</v>
      </c>
      <c r="G13" s="49">
        <f t="shared" si="5"/>
        <v>2</v>
      </c>
      <c r="H13" s="49">
        <f t="shared" si="5"/>
        <v>4</v>
      </c>
      <c r="I13" s="49">
        <f t="shared" si="5"/>
        <v>54</v>
      </c>
      <c r="J13" s="49">
        <f t="shared" si="5"/>
        <v>335</v>
      </c>
      <c r="K13" s="49">
        <f t="shared" si="5"/>
        <v>1</v>
      </c>
      <c r="L13" s="49">
        <f t="shared" si="5"/>
        <v>24</v>
      </c>
      <c r="M13" s="49">
        <f t="shared" si="5"/>
        <v>225</v>
      </c>
      <c r="N13" s="49">
        <f t="shared" si="5"/>
        <v>1</v>
      </c>
      <c r="O13" s="49">
        <f t="shared" si="5"/>
        <v>0</v>
      </c>
      <c r="P13" s="49">
        <f t="shared" si="5"/>
        <v>0</v>
      </c>
      <c r="Q13" s="49">
        <f t="shared" si="5"/>
        <v>1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5</v>
      </c>
      <c r="W13" s="49">
        <f t="shared" si="5"/>
        <v>0</v>
      </c>
      <c r="X13" s="57">
        <f>IFERROR(ROUND(D13/E13,3),0)</f>
        <v>0.66100000000000003</v>
      </c>
      <c r="Y13" s="59">
        <f>IFERROR(ROUND(J13/I13,2),0)</f>
        <v>6.2</v>
      </c>
      <c r="Z13" s="59">
        <f>IFERROR(ROUND(M13/L13,2),0)</f>
        <v>9.3800000000000008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Texans</v>
      </c>
      <c r="D15" s="50">
        <f>IFERROR(INDEX('Weekly Stats_NEW'!C:C,MATCH($C15,'Weekly Stats_NEW'!$A:$A,0)),"")</f>
        <v>7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205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Doug Pederson</v>
      </c>
      <c r="D17" s="50">
        <f>IFERROR(INDEX('Weekly Stats_NEW'!BS:BS,MATCH(C17,'Weekly Stats_NEW'!AB:AB,0))-INDEX('Weekly Stats_NEW'!BT:BT,MATCH(C17,'Weekly Stats_NEW'!AB:AB,0)),"")</f>
        <v>-5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0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0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3</v>
      </c>
      <c r="I25" s="7">
        <f t="shared" si="9"/>
        <v>6</v>
      </c>
      <c r="J25" s="7">
        <f t="shared" si="9"/>
        <v>2</v>
      </c>
      <c r="K25" s="7">
        <f t="shared" si="9"/>
        <v>0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3</v>
      </c>
      <c r="V25" s="7">
        <f t="shared" si="9"/>
        <v>-2</v>
      </c>
      <c r="W25" s="7">
        <f t="shared" si="9"/>
        <v>-5</v>
      </c>
      <c r="X25" s="7">
        <f t="shared" si="9"/>
        <v>-3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Justin Herbert</v>
      </c>
      <c r="D29">
        <f>IFERROR(INDEX('Weekly Stats_NEW'!C:C,MATCH(INDEX(data!$N:$N,MATCH($C29,data!$M:$M,0)),'Weekly Stats_NEW'!$B:$B,0)),"")</f>
        <v>14</v>
      </c>
      <c r="E29">
        <f>IFERROR(INDEX('Weekly Stats_NEW'!D:D,MATCH(INDEX(data!$N:$N,MATCH($C29,data!$M:$M,0)),'Weekly Stats_NEW'!$B:$B,0)),"")</f>
        <v>20</v>
      </c>
      <c r="F29">
        <f>IFERROR(INDEX('Weekly Stats_NEW'!E:E,MATCH(INDEX(data!$N:$N,MATCH($C29,data!$M:$M,0)),'Weekly Stats_NEW'!$B:$B,0)),"")</f>
        <v>130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6</v>
      </c>
      <c r="J29">
        <f>IFERROR(INDEX('Weekly Stats_NEW'!I:I,MATCH(INDEX(data!$N:$N,MATCH($C29,data!$M:$M,0)),'Weekly Stats_NEW'!$B:$B,0)),"")</f>
        <v>18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</v>
      </c>
      <c r="Y29" s="58">
        <f>IFERROR(ROUND(J29/I29,2),"")</f>
        <v>3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Anthony Richardson</v>
      </c>
      <c r="D30">
        <f>IFERROR(INDEX('Weekly Stats_NEW'!C:C,MATCH(INDEX(data!$N:$N,MATCH($C30,data!$M:$M,0)),'Weekly Stats_NEW'!$B:$B,0)),"")</f>
        <v>17</v>
      </c>
      <c r="E30">
        <f>IFERROR(INDEX('Weekly Stats_NEW'!D:D,MATCH(INDEX(data!$N:$N,MATCH($C30,data!$M:$M,0)),'Weekly Stats_NEW'!$B:$B,0)),"")</f>
        <v>34</v>
      </c>
      <c r="F30">
        <f>IFERROR(INDEX('Weekly Stats_NEW'!E:E,MATCH(INDEX(data!$N:$N,MATCH($C30,data!$M:$M,0)),'Weekly Stats_NEW'!$B:$B,0)),"")</f>
        <v>204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3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37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</v>
      </c>
      <c r="Y30" s="58">
        <f t="shared" ref="Y30:Y37" si="12">IFERROR(ROUND(J30/I30,2),"")</f>
        <v>9.25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Rhamondre Stevenson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21</v>
      </c>
      <c r="J31">
        <f>IFERROR(INDEX('Weekly Stats_NEW'!I:I,MATCH(INDEX(data!$N:$N,MATCH($C31,data!$M:$M,0)),'Weekly Stats_NEW'!$B:$B,0)),"")</f>
        <v>81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9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3.86</v>
      </c>
      <c r="Z31" s="58">
        <f t="shared" si="13"/>
        <v>4.5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James Conner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21</v>
      </c>
      <c r="J32">
        <f>IFERROR(INDEX('Weekly Stats_NEW'!I:I,MATCH(INDEX(data!$N:$N,MATCH($C32,data!$M:$M,0)),'Weekly Stats_NEW'!$B:$B,0)),"")</f>
        <v>122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5.81</v>
      </c>
      <c r="Z32" s="58">
        <f t="shared" si="13"/>
        <v>2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David Montgomery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11</v>
      </c>
      <c r="J33">
        <f>IFERROR(INDEX('Weekly Stats_NEW'!I:I,MATCH(INDEX(data!$N:$N,MATCH($C33,data!$M:$M,0)),'Weekly Stats_NEW'!$B:$B,0)),"")</f>
        <v>35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35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3.18</v>
      </c>
      <c r="Z33" s="58">
        <f t="shared" si="13"/>
        <v>8.75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Brandon Aiyuk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43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10.75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DeAndre Hopkins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</v>
      </c>
      <c r="M35">
        <f>IFERROR(INDEX('Weekly Stats_NEW'!L:L,MATCH(INDEX(data!$N:$N,MATCH($C35,data!$M:$M,0)),'Weekly Stats_NEW'!$B:$B,0)),"")</f>
        <v>9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9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Zay Flowers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7</v>
      </c>
      <c r="M36">
        <f>IFERROR(INDEX('Weekly Stats_NEW'!L:L,MATCH(INDEX(data!$N:$N,MATCH($C36,data!$M:$M,0)),'Weekly Stats_NEW'!$B:$B,0)),"")</f>
        <v>91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13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Harrison Butker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2</v>
      </c>
      <c r="V37">
        <f t="shared" si="10"/>
        <v>8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31</v>
      </c>
      <c r="E38" s="49">
        <f t="shared" ref="E38:W38" si="15">SUM(E29:E37)</f>
        <v>54</v>
      </c>
      <c r="F38" s="49">
        <f t="shared" si="15"/>
        <v>334</v>
      </c>
      <c r="G38" s="49">
        <f t="shared" si="15"/>
        <v>3</v>
      </c>
      <c r="H38" s="49">
        <f t="shared" si="15"/>
        <v>4</v>
      </c>
      <c r="I38" s="49">
        <f t="shared" si="15"/>
        <v>63</v>
      </c>
      <c r="J38" s="49">
        <f t="shared" si="15"/>
        <v>293</v>
      </c>
      <c r="K38" s="49">
        <f t="shared" si="15"/>
        <v>3</v>
      </c>
      <c r="L38" s="49">
        <f t="shared" si="15"/>
        <v>19</v>
      </c>
      <c r="M38" s="49">
        <f t="shared" si="15"/>
        <v>189</v>
      </c>
      <c r="N38" s="49">
        <f t="shared" si="15"/>
        <v>1</v>
      </c>
      <c r="O38" s="49">
        <f t="shared" si="15"/>
        <v>1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0</v>
      </c>
      <c r="T38" s="49">
        <f t="shared" si="15"/>
        <v>1</v>
      </c>
      <c r="U38" s="49">
        <f t="shared" si="15"/>
        <v>2</v>
      </c>
      <c r="V38" s="49">
        <f t="shared" si="15"/>
        <v>8</v>
      </c>
      <c r="W38" s="49">
        <f t="shared" si="15"/>
        <v>1</v>
      </c>
      <c r="X38" s="57">
        <f>IFERROR(ROUND(D38/E38,3),0)</f>
        <v>0.57399999999999995</v>
      </c>
      <c r="Y38" s="59">
        <f>IFERROR(ROUND(J38/I38,2),0)</f>
        <v>4.6500000000000004</v>
      </c>
      <c r="Z38" s="59">
        <f>IFERROR(ROUND(M38/L38,2),0)</f>
        <v>9.9499999999999993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Steelers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295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John Harbaugh</v>
      </c>
      <c r="D42" s="50">
        <f>IFERROR(INDEX('Weekly Stats_NEW'!BS:BS,MATCH(C42,'Weekly Stats_NEW'!AB:AB,0))-INDEX('Weekly Stats_NEW'!BT:BT,MATCH(C42,'Weekly Stats_NEW'!AB:AB,0)),"")</f>
        <v>-3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3</v>
      </c>
      <c r="B46" s="19" t="str">
        <f>IFERROR(INDEX(data!I:I,MATCH(A46,data!H:H,0)),"")</f>
        <v>LaPorta Potties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Patrick Mahomes</v>
      </c>
      <c r="D48">
        <f>IFERROR(INDEX('Weekly Stats_NEW'!C:C,MATCH(INDEX(data!$N:$N,MATCH($C48,data!$M:$M,0)),'Weekly Stats_NEW'!$B:$B,0)),"")</f>
        <v>18</v>
      </c>
      <c r="E48">
        <f>IFERROR(INDEX('Weekly Stats_NEW'!D:D,MATCH(INDEX(data!$N:$N,MATCH($C48,data!$M:$M,0)),'Weekly Stats_NEW'!$B:$B,0)),"")</f>
        <v>25</v>
      </c>
      <c r="F48">
        <f>IFERROR(INDEX('Weekly Stats_NEW'!E:E,MATCH(INDEX(data!$N:$N,MATCH($C48,data!$M:$M,0)),'Weekly Stats_NEW'!$B:$B,0)),"")</f>
        <v>151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2</v>
      </c>
      <c r="I48">
        <f>IFERROR(INDEX('Weekly Stats_NEW'!H:H,MATCH(INDEX(data!$N:$N,MATCH($C48,data!$M:$M,0)),'Weekly Stats_NEW'!$B:$B,0)),"")</f>
        <v>4</v>
      </c>
      <c r="J48">
        <f>IFERROR(INDEX('Weekly Stats_NEW'!I:I,MATCH(INDEX(data!$N:$N,MATCH($C48,data!$M:$M,0)),'Weekly Stats_NEW'!$B:$B,0)),"")</f>
        <v>29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0.72</v>
      </c>
      <c r="Y48" s="58">
        <f>IFERROR(ROUND(J48/I48,2),"")</f>
        <v>7.25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Caleb Williams</v>
      </c>
      <c r="D49">
        <f>IFERROR(INDEX('Weekly Stats_NEW'!C:C,MATCH(INDEX(data!$N:$N,MATCH($C49,data!$M:$M,0)),'Weekly Stats_NEW'!$B:$B,0)),"")</f>
        <v>23</v>
      </c>
      <c r="E49">
        <f>IFERROR(INDEX('Weekly Stats_NEW'!D:D,MATCH(INDEX(data!$N:$N,MATCH($C49,data!$M:$M,0)),'Weekly Stats_NEW'!$B:$B,0)),"")</f>
        <v>37</v>
      </c>
      <c r="F49">
        <f>IFERROR(INDEX('Weekly Stats_NEW'!E:E,MATCH(INDEX(data!$N:$N,MATCH($C49,data!$M:$M,0)),'Weekly Stats_NEW'!$B:$B,0)),"")</f>
        <v>174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2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44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0.622</v>
      </c>
      <c r="Y49" s="58">
        <f t="shared" ref="Y49:Y56" si="18">IFERROR(ROUND(J49/I49,2),"")</f>
        <v>8.8000000000000007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Breece Hall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14</v>
      </c>
      <c r="J50">
        <f>IFERROR(INDEX('Weekly Stats_NEW'!I:I,MATCH(INDEX(data!$N:$N,MATCH($C50,data!$M:$M,0)),'Weekly Stats_NEW'!$B:$B,0)),"")</f>
        <v>62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7</v>
      </c>
      <c r="M50">
        <f>IFERROR(INDEX('Weekly Stats_NEW'!L:L,MATCH(INDEX(data!$N:$N,MATCH($C50,data!$M:$M,0)),'Weekly Stats_NEW'!$B:$B,0)),"")</f>
        <v>52</v>
      </c>
      <c r="N50">
        <f>IFERROR(INDEX('Weekly Stats_NEW'!M:M,MATCH(INDEX(data!$N:$N,MATCH($C50,data!$M:$M,0)),'Weekly Stats_NEW'!$B:$B,0)),"")</f>
        <v>1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4.43</v>
      </c>
      <c r="Z50" s="58">
        <f t="shared" si="19"/>
        <v>7.43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J.K. Dobbins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17</v>
      </c>
      <c r="J51">
        <f>IFERROR(INDEX('Weekly Stats_NEW'!I:I,MATCH(INDEX(data!$N:$N,MATCH($C51,data!$M:$M,0)),'Weekly Stats_NEW'!$B:$B,0)),"")</f>
        <v>131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7.71</v>
      </c>
      <c r="Z51" s="58">
        <f t="shared" si="19"/>
        <v>0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Javonte Williams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11</v>
      </c>
      <c r="J52">
        <f>IFERROR(INDEX('Weekly Stats_NEW'!I:I,MATCH(INDEX(data!$N:$N,MATCH($C52,data!$M:$M,0)),'Weekly Stats_NEW'!$B:$B,0)),"")</f>
        <v>17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5</v>
      </c>
      <c r="M52">
        <f>IFERROR(INDEX('Weekly Stats_NEW'!L:L,MATCH(INDEX(data!$N:$N,MATCH($C52,data!$M:$M,0)),'Weekly Stats_NEW'!$B:$B,0)),"")</f>
        <v>48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1.55</v>
      </c>
      <c r="Z52" s="58">
        <f t="shared" si="19"/>
        <v>9.6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Cooper Kupp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37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9.25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Jayden Reed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2</v>
      </c>
      <c r="J54">
        <f>IFERROR(INDEX('Weekly Stats_NEW'!I:I,MATCH(INDEX(data!$N:$N,MATCH($C54,data!$M:$M,0)),'Weekly Stats_NEW'!$B:$B,0)),"")</f>
        <v>37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2</v>
      </c>
      <c r="M54">
        <f>IFERROR(INDEX('Weekly Stats_NEW'!L:L,MATCH(INDEX(data!$N:$N,MATCH($C54,data!$M:$M,0)),'Weekly Stats_NEW'!$B:$B,0)),"")</f>
        <v>9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>
        <f t="shared" si="18"/>
        <v>18.5</v>
      </c>
      <c r="Z54" s="58">
        <f t="shared" si="19"/>
        <v>4.5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Jameson Williams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1</v>
      </c>
      <c r="J55">
        <f>IFERROR(INDEX('Weekly Stats_NEW'!I:I,MATCH(INDEX(data!$N:$N,MATCH($C55,data!$M:$M,0)),'Weekly Stats_NEW'!$B:$B,0)),"")</f>
        <v>15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5</v>
      </c>
      <c r="M55">
        <f>IFERROR(INDEX('Weekly Stats_NEW'!L:L,MATCH(INDEX(data!$N:$N,MATCH($C55,data!$M:$M,0)),'Weekly Stats_NEW'!$B:$B,0)),"")</f>
        <v>79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15</v>
      </c>
      <c r="Z55" s="58">
        <f t="shared" si="19"/>
        <v>15.8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Jake Moody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2</v>
      </c>
      <c r="V56">
        <f t="shared" si="16"/>
        <v>5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41</v>
      </c>
      <c r="E57" s="49">
        <f t="shared" ref="E57:W57" si="21">SUM(E48:E56)</f>
        <v>62</v>
      </c>
      <c r="F57" s="49">
        <f t="shared" si="21"/>
        <v>325</v>
      </c>
      <c r="G57" s="49">
        <f t="shared" si="21"/>
        <v>2</v>
      </c>
      <c r="H57" s="49">
        <f t="shared" si="21"/>
        <v>4</v>
      </c>
      <c r="I57" s="49">
        <f t="shared" si="21"/>
        <v>54</v>
      </c>
      <c r="J57" s="49">
        <f t="shared" si="21"/>
        <v>335</v>
      </c>
      <c r="K57" s="49">
        <f t="shared" si="21"/>
        <v>1</v>
      </c>
      <c r="L57" s="49">
        <f t="shared" si="21"/>
        <v>24</v>
      </c>
      <c r="M57" s="49">
        <f t="shared" si="21"/>
        <v>225</v>
      </c>
      <c r="N57" s="49">
        <f t="shared" si="21"/>
        <v>1</v>
      </c>
      <c r="O57" s="49">
        <f t="shared" si="21"/>
        <v>0</v>
      </c>
      <c r="P57" s="49">
        <f t="shared" si="21"/>
        <v>0</v>
      </c>
      <c r="Q57" s="49">
        <f t="shared" si="21"/>
        <v>1</v>
      </c>
      <c r="R57" s="49">
        <f t="shared" si="21"/>
        <v>1</v>
      </c>
      <c r="S57" s="49">
        <f t="shared" si="21"/>
        <v>0</v>
      </c>
      <c r="T57" s="49">
        <f t="shared" si="21"/>
        <v>0</v>
      </c>
      <c r="U57" s="49">
        <f t="shared" si="21"/>
        <v>2</v>
      </c>
      <c r="V57" s="49">
        <f t="shared" si="21"/>
        <v>5</v>
      </c>
      <c r="W57" s="49">
        <f t="shared" si="21"/>
        <v>0</v>
      </c>
      <c r="X57" s="57">
        <f>IFERROR(ROUND(D57/E57,3),0)</f>
        <v>0.66100000000000003</v>
      </c>
      <c r="Y57" s="59">
        <f>IFERROR(ROUND(J57/I57,2),0)</f>
        <v>6.2</v>
      </c>
      <c r="Z57" s="59">
        <f>IFERROR(ROUND(M57/L57,2),0)</f>
        <v>9.3800000000000008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Jets</v>
      </c>
      <c r="D59" s="50">
        <f>IFERROR(INDEX('Weekly Stats_NEW'!C:C,MATCH($C59,'Weekly Stats_NEW'!$A:$A,0)),"")</f>
        <v>4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300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17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Doug Pederson</v>
      </c>
      <c r="D61" s="50">
        <f>IFERROR(INDEX('Weekly Stats_NEW'!BS:BS,MATCH(C61,'Weekly Stats_NEW'!AB:AB,0))-INDEX('Weekly Stats_NEW'!BT:BT,MATCH(C61,'Weekly Stats_NEW'!AB:AB,0)),"")</f>
        <v>-5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9</v>
      </c>
      <c r="I64" s="7">
        <f t="shared" si="22"/>
        <v>6</v>
      </c>
      <c r="J64" s="7">
        <f>SUM(J65:J66)</f>
        <v>5</v>
      </c>
      <c r="K64" s="7">
        <f t="shared" si="22"/>
        <v>6</v>
      </c>
      <c r="L64" s="7">
        <f t="shared" si="22"/>
        <v>6</v>
      </c>
      <c r="M64" s="7">
        <f t="shared" si="22"/>
        <v>0</v>
      </c>
      <c r="N64" s="7">
        <f t="shared" si="22"/>
        <v>2</v>
      </c>
      <c r="O64" s="7">
        <f t="shared" si="22"/>
        <v>0</v>
      </c>
      <c r="P64" s="7">
        <f t="shared" si="22"/>
        <v>3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37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37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6</v>
      </c>
      <c r="L66">
        <f>IF(N57&gt;N82,6,0)</f>
        <v>6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3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0</v>
      </c>
      <c r="G67">
        <f>IF(H82&lt;H57,2,0)</f>
        <v>2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1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-2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6</v>
      </c>
      <c r="F69" s="7">
        <f t="shared" si="23"/>
        <v>0</v>
      </c>
      <c r="G69" s="7">
        <f t="shared" si="23"/>
        <v>2</v>
      </c>
      <c r="H69" s="7">
        <f t="shared" si="23"/>
        <v>3</v>
      </c>
      <c r="I69" s="7">
        <f t="shared" si="23"/>
        <v>0</v>
      </c>
      <c r="J69" s="7">
        <f t="shared" si="23"/>
        <v>2</v>
      </c>
      <c r="K69" s="7">
        <f t="shared" si="23"/>
        <v>0</v>
      </c>
      <c r="L69" s="7">
        <f t="shared" si="23"/>
        <v>0</v>
      </c>
      <c r="M69" s="7">
        <f t="shared" si="23"/>
        <v>2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3</v>
      </c>
      <c r="R69" s="7">
        <f t="shared" si="23"/>
        <v>1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-6</v>
      </c>
      <c r="W69" s="7">
        <f t="shared" si="23"/>
        <v>-3</v>
      </c>
      <c r="X69" s="7">
        <f t="shared" si="23"/>
        <v>-2</v>
      </c>
      <c r="Y69" s="7">
        <f t="shared" si="23"/>
        <v>-2</v>
      </c>
      <c r="Z69" s="7">
        <f t="shared" si="23"/>
        <v>-2</v>
      </c>
      <c r="AA69" s="7">
        <f t="shared" si="23"/>
        <v>0</v>
      </c>
      <c r="AB69" s="7">
        <f>SUM(D69:AA69)</f>
        <v>8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8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4</v>
      </c>
      <c r="B71" s="19" t="str">
        <f>IFERROR(INDEX(data!I:I,MATCH(A71,data!H:H,0)),"")</f>
        <v>Manstraighting to Seven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Joe Burrow</v>
      </c>
      <c r="D73">
        <f>IFERROR(INDEX('Weekly Stats_NEW'!C:C,MATCH(INDEX(data!$N:$N,MATCH($C73,data!$M:$M,0)),'Weekly Stats_NEW'!$B:$B,0)),"")</f>
        <v>23</v>
      </c>
      <c r="E73">
        <f>IFERROR(INDEX('Weekly Stats_NEW'!D:D,MATCH(INDEX(data!$N:$N,MATCH($C73,data!$M:$M,0)),'Weekly Stats_NEW'!$B:$B,0)),"")</f>
        <v>36</v>
      </c>
      <c r="F73">
        <f>IFERROR(INDEX('Weekly Stats_NEW'!E:E,MATCH(INDEX(data!$N:$N,MATCH($C73,data!$M:$M,0)),'Weekly Stats_NEW'!$B:$B,0)),"")</f>
        <v>258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6</v>
      </c>
      <c r="J73">
        <f>IFERROR(INDEX('Weekly Stats_NEW'!I:I,MATCH(INDEX(data!$N:$N,MATCH($C73,data!$M:$M,0)),'Weekly Stats_NEW'!$B:$B,0)),"")</f>
        <v>9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0.63900000000000001</v>
      </c>
      <c r="Y73" s="58">
        <f>IFERROR(ROUND(J73/I73,2),"")</f>
        <v>1.5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Jayden Daniels</v>
      </c>
      <c r="D74">
        <f>IFERROR(INDEX('Weekly Stats_NEW'!C:C,MATCH(INDEX(data!$N:$N,MATCH($C74,data!$M:$M,0)),'Weekly Stats_NEW'!$B:$B,0)),"")</f>
        <v>23</v>
      </c>
      <c r="E74">
        <f>IFERROR(INDEX('Weekly Stats_NEW'!D:D,MATCH(INDEX(data!$N:$N,MATCH($C74,data!$M:$M,0)),'Weekly Stats_NEW'!$B:$B,0)),"")</f>
        <v>29</v>
      </c>
      <c r="F74">
        <f>IFERROR(INDEX('Weekly Stats_NEW'!E:E,MATCH(INDEX(data!$N:$N,MATCH($C74,data!$M:$M,0)),'Weekly Stats_NEW'!$B:$B,0)),"")</f>
        <v>226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10</v>
      </c>
      <c r="J74">
        <f>IFERROR(INDEX('Weekly Stats_NEW'!I:I,MATCH(INDEX(data!$N:$N,MATCH($C74,data!$M:$M,0)),'Weekly Stats_NEW'!$B:$B,0)),"")</f>
        <v>44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0.79300000000000004</v>
      </c>
      <c r="Y74" s="58">
        <f t="shared" ref="Y74:Y81" si="26">IFERROR(ROUND(J74/I74,2),"")</f>
        <v>4.4000000000000004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Chuba Hubbard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10</v>
      </c>
      <c r="J75">
        <f>IFERROR(INDEX('Weekly Stats_NEW'!I:I,MATCH(INDEX(data!$N:$N,MATCH($C75,data!$M:$M,0)),'Weekly Stats_NEW'!$B:$B,0)),"")</f>
        <v>64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4</v>
      </c>
      <c r="M75">
        <f>IFERROR(INDEX('Weekly Stats_NEW'!L:L,MATCH(INDEX(data!$N:$N,MATCH($C75,data!$M:$M,0)),'Weekly Stats_NEW'!$B:$B,0)),"")</f>
        <v>12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6.4</v>
      </c>
      <c r="Z75" s="58">
        <f t="shared" si="27"/>
        <v>3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Josh Jacobs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32</v>
      </c>
      <c r="J76">
        <f>IFERROR(INDEX('Weekly Stats_NEW'!I:I,MATCH(INDEX(data!$N:$N,MATCH($C76,data!$M:$M,0)),'Weekly Stats_NEW'!$B:$B,0)),"")</f>
        <v>151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0</v>
      </c>
      <c r="M76">
        <f>IFERROR(INDEX('Weekly Stats_NEW'!L:L,MATCH(INDEX(data!$N:$N,MATCH($C76,data!$M:$M,0)),'Weekly Stats_NEW'!$B:$B,0)),"")</f>
        <v>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1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4.72</v>
      </c>
      <c r="Z76" s="58" t="str">
        <f t="shared" si="27"/>
        <v/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Ezekiel Elliott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6</v>
      </c>
      <c r="J77">
        <f>IFERROR(INDEX('Weekly Stats_NEW'!I:I,MATCH(INDEX(data!$N:$N,MATCH($C77,data!$M:$M,0)),'Weekly Stats_NEW'!$B:$B,0)),"")</f>
        <v>16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16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2.67</v>
      </c>
      <c r="Z77" s="58">
        <f t="shared" si="27"/>
        <v>8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Stefon Diggs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37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9.25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Garrett Wilson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1</v>
      </c>
      <c r="J79">
        <f>IFERROR(INDEX('Weekly Stats_NEW'!I:I,MATCH(INDEX(data!$N:$N,MATCH($C79,data!$M:$M,0)),'Weekly Stats_NEW'!$B:$B,0)),"")</f>
        <v>5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4</v>
      </c>
      <c r="M79">
        <f>IFERROR(INDEX('Weekly Stats_NEW'!L:L,MATCH(INDEX(data!$N:$N,MATCH($C79,data!$M:$M,0)),'Weekly Stats_NEW'!$B:$B,0)),"")</f>
        <v>57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>
        <f t="shared" si="26"/>
        <v>5</v>
      </c>
      <c r="Z79" s="58">
        <f t="shared" si="27"/>
        <v>14.25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Mike Evans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42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14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Wil Lutz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0</v>
      </c>
      <c r="V81">
        <f t="shared" si="24"/>
        <v>6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46</v>
      </c>
      <c r="E82" s="49">
        <f t="shared" ref="E82:W82" si="29">SUM(E73:E81)</f>
        <v>65</v>
      </c>
      <c r="F82" s="49">
        <f t="shared" si="29"/>
        <v>484</v>
      </c>
      <c r="G82" s="49">
        <f t="shared" si="29"/>
        <v>2</v>
      </c>
      <c r="H82" s="49">
        <f t="shared" si="29"/>
        <v>0</v>
      </c>
      <c r="I82" s="49">
        <f t="shared" si="29"/>
        <v>65</v>
      </c>
      <c r="J82" s="49">
        <f t="shared" si="29"/>
        <v>289</v>
      </c>
      <c r="K82" s="49">
        <f t="shared" si="29"/>
        <v>0</v>
      </c>
      <c r="L82" s="49">
        <f t="shared" si="29"/>
        <v>17</v>
      </c>
      <c r="M82" s="49">
        <f t="shared" si="29"/>
        <v>164</v>
      </c>
      <c r="N82" s="49">
        <f t="shared" si="29"/>
        <v>0</v>
      </c>
      <c r="O82" s="49">
        <f t="shared" si="29"/>
        <v>2</v>
      </c>
      <c r="P82" s="49">
        <f t="shared" si="29"/>
        <v>0</v>
      </c>
      <c r="Q82" s="49">
        <f t="shared" si="29"/>
        <v>2</v>
      </c>
      <c r="R82" s="49">
        <f t="shared" si="29"/>
        <v>1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6</v>
      </c>
      <c r="W82" s="49">
        <f t="shared" si="29"/>
        <v>1</v>
      </c>
      <c r="X82" s="57">
        <f>IFERROR(ROUND(D82/E82,3),0)</f>
        <v>0.70799999999999996</v>
      </c>
      <c r="Y82" s="59">
        <f>IFERROR(ROUND(J82/I82,2),0)</f>
        <v>4.45</v>
      </c>
      <c r="Z82" s="59">
        <f>IFERROR(ROUND(M82/L82,2),0)</f>
        <v>9.65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Seahawks</v>
      </c>
      <c r="D84" s="50">
        <f>IFERROR(INDEX('Weekly Stats_NEW'!C:C,MATCH($C84,'Weekly Stats_NEW'!$A:$A,0)),"")</f>
        <v>3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310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Kyle Shanahan</v>
      </c>
      <c r="D86" s="50">
        <f>IFERROR(INDEX('Weekly Stats_NEW'!BS:BS,MATCH(C86,'Weekly Stats_NEW'!AB:AB,0))-INDEX('Weekly Stats_NEW'!BT:BT,MATCH(C86,'Weekly Stats_NEW'!AB:AB,0)),"")</f>
        <v>-6</v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Joe Burrow</v>
      </c>
      <c r="D4">
        <f>IFERROR(INDEX('Weekly Stats_NEW'!C:C,MATCH(INDEX(data!$N:$N,MATCH($C4,data!$M:$M,0)),'Weekly Stats_NEW'!$B:$B,0)),"")</f>
        <v>23</v>
      </c>
      <c r="E4">
        <f>IFERROR(INDEX('Weekly Stats_NEW'!D:D,MATCH(INDEX(data!$N:$N,MATCH($C4,data!$M:$M,0)),'Weekly Stats_NEW'!$B:$B,0)),"")</f>
        <v>36</v>
      </c>
      <c r="F4">
        <f>IFERROR(INDEX('Weekly Stats_NEW'!E:E,MATCH(INDEX(data!$N:$N,MATCH($C4,data!$M:$M,0)),'Weekly Stats_NEW'!$B:$B,0)),"")</f>
        <v>258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6</v>
      </c>
      <c r="J4">
        <f>IFERROR(INDEX('Weekly Stats_NEW'!I:I,MATCH(INDEX(data!$N:$N,MATCH($C4,data!$M:$M,0)),'Weekly Stats_NEW'!$B:$B,0)),"")</f>
        <v>9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0.63900000000000001</v>
      </c>
      <c r="Y4" s="58">
        <f>IFERROR(ROUND(J4/I4,2),"")</f>
        <v>1.5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Jayden Daniels</v>
      </c>
      <c r="D5">
        <f>IFERROR(INDEX('Weekly Stats_NEW'!C:C,MATCH(INDEX(data!$N:$N,MATCH($C5,data!$M:$M,0)),'Weekly Stats_NEW'!$B:$B,0)),"")</f>
        <v>23</v>
      </c>
      <c r="E5">
        <f>IFERROR(INDEX('Weekly Stats_NEW'!D:D,MATCH(INDEX(data!$N:$N,MATCH($C5,data!$M:$M,0)),'Weekly Stats_NEW'!$B:$B,0)),"")</f>
        <v>29</v>
      </c>
      <c r="F5">
        <f>IFERROR(INDEX('Weekly Stats_NEW'!E:E,MATCH(INDEX(data!$N:$N,MATCH($C5,data!$M:$M,0)),'Weekly Stats_NEW'!$B:$B,0)),"")</f>
        <v>226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10</v>
      </c>
      <c r="J5">
        <f>IFERROR(INDEX('Weekly Stats_NEW'!I:I,MATCH(INDEX(data!$N:$N,MATCH($C5,data!$M:$M,0)),'Weekly Stats_NEW'!$B:$B,0)),"")</f>
        <v>44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0.79300000000000004</v>
      </c>
      <c r="Y5" s="58">
        <f t="shared" ref="Y5:Y12" si="2">IFERROR(ROUND(J5/I5,2),"")</f>
        <v>4.4000000000000004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Chuba Hubbard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10</v>
      </c>
      <c r="J6">
        <f>IFERROR(INDEX('Weekly Stats_NEW'!I:I,MATCH(INDEX(data!$N:$N,MATCH($C6,data!$M:$M,0)),'Weekly Stats_NEW'!$B:$B,0)),"")</f>
        <v>64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12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6.4</v>
      </c>
      <c r="Z6" s="58">
        <f t="shared" si="3"/>
        <v>3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Josh Jacobs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32</v>
      </c>
      <c r="J7">
        <f>IFERROR(INDEX('Weekly Stats_NEW'!I:I,MATCH(INDEX(data!$N:$N,MATCH($C7,data!$M:$M,0)),'Weekly Stats_NEW'!$B:$B,0)),"")</f>
        <v>151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1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4.72</v>
      </c>
      <c r="Z7" s="58" t="str">
        <f t="shared" si="3"/>
        <v/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Ezekiel Elliott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6</v>
      </c>
      <c r="J8">
        <f>IFERROR(INDEX('Weekly Stats_NEW'!I:I,MATCH(INDEX(data!$N:$N,MATCH($C8,data!$M:$M,0)),'Weekly Stats_NEW'!$B:$B,0)),"")</f>
        <v>16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16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2.67</v>
      </c>
      <c r="Z8" s="58">
        <f t="shared" si="3"/>
        <v>8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Stefon Diggs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37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9.25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Garrett Wilson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5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57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5</v>
      </c>
      <c r="Z10" s="58">
        <f t="shared" si="3"/>
        <v>14.25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Mike Evans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42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14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Wil Lutz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0</v>
      </c>
      <c r="V12">
        <f t="shared" si="0"/>
        <v>6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46</v>
      </c>
      <c r="E13" s="49">
        <f t="shared" ref="E13:W13" si="5">SUM(E4:E12)</f>
        <v>65</v>
      </c>
      <c r="F13" s="49">
        <f t="shared" si="5"/>
        <v>484</v>
      </c>
      <c r="G13" s="49">
        <f t="shared" si="5"/>
        <v>2</v>
      </c>
      <c r="H13" s="49">
        <f t="shared" si="5"/>
        <v>0</v>
      </c>
      <c r="I13" s="49">
        <f t="shared" si="5"/>
        <v>65</v>
      </c>
      <c r="J13" s="49">
        <f t="shared" si="5"/>
        <v>289</v>
      </c>
      <c r="K13" s="49">
        <f t="shared" si="5"/>
        <v>0</v>
      </c>
      <c r="L13" s="49">
        <f t="shared" si="5"/>
        <v>17</v>
      </c>
      <c r="M13" s="49">
        <f t="shared" si="5"/>
        <v>164</v>
      </c>
      <c r="N13" s="49">
        <f t="shared" si="5"/>
        <v>0</v>
      </c>
      <c r="O13" s="49">
        <f t="shared" si="5"/>
        <v>2</v>
      </c>
      <c r="P13" s="49">
        <f t="shared" si="5"/>
        <v>0</v>
      </c>
      <c r="Q13" s="49">
        <f t="shared" si="5"/>
        <v>2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0</v>
      </c>
      <c r="V13" s="49">
        <f t="shared" si="5"/>
        <v>6</v>
      </c>
      <c r="W13" s="49">
        <f t="shared" si="5"/>
        <v>1</v>
      </c>
      <c r="X13" s="57">
        <f>IFERROR(ROUND(D13/E13,3),0)</f>
        <v>0.70799999999999996</v>
      </c>
      <c r="Y13" s="59">
        <f>IFERROR(ROUND(J13/I13,2),0)</f>
        <v>4.45</v>
      </c>
      <c r="Z13" s="59">
        <f>IFERROR(ROUND(M13/L13,2),0)</f>
        <v>9.65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Seahawks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310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Kyle Shanahan</v>
      </c>
      <c r="D17" s="50">
        <f>IFERROR(INDEX('Weekly Stats_NEW'!BS:BS,MATCH(C17,'Weekly Stats_NEW'!AB:AB,0))-INDEX('Weekly Stats_NEW'!BT:BT,MATCH(C17,'Weekly Stats_NEW'!AB:AB,0)),"")</f>
        <v>-6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0</v>
      </c>
      <c r="F20" s="7">
        <f t="shared" si="6"/>
        <v>6</v>
      </c>
      <c r="G20" s="7">
        <f t="shared" si="6"/>
        <v>2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30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6</v>
      </c>
      <c r="G22">
        <f>IF(H13&lt;H38,2,0)</f>
        <v>2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3</v>
      </c>
      <c r="L24">
        <f>IF(N38&gt;=4,2,0)</f>
        <v>2</v>
      </c>
      <c r="M24">
        <f>IFERROR(IF(Z38&gt;=12,2,0),0)</f>
        <v>2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2</v>
      </c>
      <c r="K25" s="7">
        <f t="shared" si="9"/>
        <v>9</v>
      </c>
      <c r="L25" s="7">
        <f t="shared" si="9"/>
        <v>8</v>
      </c>
      <c r="M25" s="7">
        <f t="shared" si="9"/>
        <v>4</v>
      </c>
      <c r="N25" s="7">
        <f t="shared" si="9"/>
        <v>4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-3</v>
      </c>
      <c r="X25" s="7">
        <f t="shared" si="9"/>
        <v>-2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Jared Goff</v>
      </c>
      <c r="D29">
        <f>IFERROR(INDEX('Weekly Stats_NEW'!C:C,MATCH(INDEX(data!$N:$N,MATCH($C29,data!$M:$M,0)),'Weekly Stats_NEW'!$B:$B,0)),"")</f>
        <v>34</v>
      </c>
      <c r="E29">
        <f>IFERROR(INDEX('Weekly Stats_NEW'!D:D,MATCH(INDEX(data!$N:$N,MATCH($C29,data!$M:$M,0)),'Weekly Stats_NEW'!$B:$B,0)),"")</f>
        <v>55</v>
      </c>
      <c r="F29">
        <f>IFERROR(INDEX('Weekly Stats_NEW'!E:E,MATCH(INDEX(data!$N:$N,MATCH($C29,data!$M:$M,0)),'Weekly Stats_NEW'!$B:$B,0)),"")</f>
        <v>307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5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0.61799999999999999</v>
      </c>
      <c r="Y29" s="58">
        <f>IFERROR(ROUND(J29/I29,2),"")</f>
        <v>2.5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C.J. Stroud</v>
      </c>
      <c r="D30">
        <f>IFERROR(INDEX('Weekly Stats_NEW'!C:C,MATCH(INDEX(data!$N:$N,MATCH($C30,data!$M:$M,0)),'Weekly Stats_NEW'!$B:$B,0)),"")</f>
        <v>23</v>
      </c>
      <c r="E30">
        <f>IFERROR(INDEX('Weekly Stats_NEW'!D:D,MATCH(INDEX(data!$N:$N,MATCH($C30,data!$M:$M,0)),'Weekly Stats_NEW'!$B:$B,0)),"")</f>
        <v>36</v>
      </c>
      <c r="F30">
        <f>IFERROR(INDEX('Weekly Stats_NEW'!E:E,MATCH(INDEX(data!$N:$N,MATCH($C30,data!$M:$M,0)),'Weekly Stats_NEW'!$B:$B,0)),"")</f>
        <v>260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-1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0.63900000000000001</v>
      </c>
      <c r="Y30" s="58">
        <f t="shared" ref="Y30:Y37" si="12">IFERROR(ROUND(J30/I30,2),"")</f>
        <v>-1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Bijan Robinson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14</v>
      </c>
      <c r="J31">
        <f>IFERROR(INDEX('Weekly Stats_NEW'!I:I,MATCH(INDEX(data!$N:$N,MATCH($C31,data!$M:$M,0)),'Weekly Stats_NEW'!$B:$B,0)),"")</f>
        <v>97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25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6.93</v>
      </c>
      <c r="Z31" s="58">
        <f t="shared" si="13"/>
        <v>6.25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Aaron Jones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9</v>
      </c>
      <c r="J32">
        <f>IFERROR(INDEX('Weekly Stats_NEW'!I:I,MATCH(INDEX(data!$N:$N,MATCH($C32,data!$M:$M,0)),'Weekly Stats_NEW'!$B:$B,0)),"")</f>
        <v>32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36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1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3.56</v>
      </c>
      <c r="Z32" s="58">
        <f t="shared" si="13"/>
        <v>7.2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Zack Moss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12</v>
      </c>
      <c r="J33">
        <f>IFERROR(INDEX('Weekly Stats_NEW'!I:I,MATCH(INDEX(data!$N:$N,MATCH($C33,data!$M:$M,0)),'Weekly Stats_NEW'!$B:$B,0)),"")</f>
        <v>34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13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2.83</v>
      </c>
      <c r="Z33" s="58">
        <f t="shared" si="13"/>
        <v>13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D.K. Metcalf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10</v>
      </c>
      <c r="M34">
        <f>IFERROR(INDEX('Weekly Stats_NEW'!L:L,MATCH(INDEX(data!$N:$N,MATCH($C34,data!$M:$M,0)),'Weekly Stats_NEW'!$B:$B,0)),"")</f>
        <v>129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12.9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Drake London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54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9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Marvin Harrison Jr.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130</v>
      </c>
      <c r="N36">
        <f>IFERROR(INDEX('Weekly Stats_NEW'!M:M,MATCH(INDEX(data!$N:$N,MATCH($C36,data!$M:$M,0)),'Weekly Stats_NEW'!$B:$B,0)),"")</f>
        <v>2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32.5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Jason Sanders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57</v>
      </c>
      <c r="E38" s="49">
        <f t="shared" ref="E38:W38" si="15">SUM(E29:E37)</f>
        <v>91</v>
      </c>
      <c r="F38" s="49">
        <f t="shared" si="15"/>
        <v>567</v>
      </c>
      <c r="G38" s="49">
        <f t="shared" si="15"/>
        <v>1</v>
      </c>
      <c r="H38" s="49">
        <f t="shared" si="15"/>
        <v>2</v>
      </c>
      <c r="I38" s="49">
        <f t="shared" si="15"/>
        <v>38</v>
      </c>
      <c r="J38" s="49">
        <f t="shared" si="15"/>
        <v>167</v>
      </c>
      <c r="K38" s="49">
        <f t="shared" si="15"/>
        <v>0</v>
      </c>
      <c r="L38" s="49">
        <f t="shared" si="15"/>
        <v>30</v>
      </c>
      <c r="M38" s="49">
        <f t="shared" si="15"/>
        <v>387</v>
      </c>
      <c r="N38" s="49">
        <f t="shared" si="15"/>
        <v>4</v>
      </c>
      <c r="O38" s="49">
        <f t="shared" si="15"/>
        <v>1</v>
      </c>
      <c r="P38" s="49">
        <f t="shared" si="15"/>
        <v>0</v>
      </c>
      <c r="Q38" s="49">
        <f t="shared" si="15"/>
        <v>1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1</v>
      </c>
      <c r="V38" s="49">
        <f t="shared" si="15"/>
        <v>4</v>
      </c>
      <c r="W38" s="49">
        <f t="shared" si="15"/>
        <v>0</v>
      </c>
      <c r="X38" s="57">
        <f>IFERROR(ROUND(D38/E38,3),0)</f>
        <v>0.626</v>
      </c>
      <c r="Y38" s="59">
        <f>IFERROR(ROUND(J38/I38,2),0)</f>
        <v>4.3899999999999997</v>
      </c>
      <c r="Z38" s="59">
        <f>IFERROR(ROUND(M38/L38,2),0)</f>
        <v>12.9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Eagles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385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22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Dan Campbell</v>
      </c>
      <c r="D42" s="50">
        <f>IFERROR(INDEX('Weekly Stats_NEW'!BS:BS,MATCH(C42,'Weekly Stats_NEW'!AB:AB,0))-INDEX('Weekly Stats_NEW'!BT:BT,MATCH(C42,'Weekly Stats_NEW'!AB:AB,0)),"")</f>
        <v>-4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4</v>
      </c>
      <c r="B46" s="19" t="str">
        <f>IFERROR(INDEX(data!I:I,MATCH(A46,data!H:H,0)),"")</f>
        <v>Manstraighting to Seven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Joe Burrow</v>
      </c>
      <c r="D48">
        <f>IFERROR(INDEX('Weekly Stats_NEW'!C:C,MATCH(INDEX(data!$N:$N,MATCH($C48,data!$M:$M,0)),'Weekly Stats_NEW'!$B:$B,0)),"")</f>
        <v>23</v>
      </c>
      <c r="E48">
        <f>IFERROR(INDEX('Weekly Stats_NEW'!D:D,MATCH(INDEX(data!$N:$N,MATCH($C48,data!$M:$M,0)),'Weekly Stats_NEW'!$B:$B,0)),"")</f>
        <v>36</v>
      </c>
      <c r="F48">
        <f>IFERROR(INDEX('Weekly Stats_NEW'!E:E,MATCH(INDEX(data!$N:$N,MATCH($C48,data!$M:$M,0)),'Weekly Stats_NEW'!$B:$B,0)),"")</f>
        <v>258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6</v>
      </c>
      <c r="J48">
        <f>IFERROR(INDEX('Weekly Stats_NEW'!I:I,MATCH(INDEX(data!$N:$N,MATCH($C48,data!$M:$M,0)),'Weekly Stats_NEW'!$B:$B,0)),"")</f>
        <v>9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0.63900000000000001</v>
      </c>
      <c r="Y48" s="58">
        <f>IFERROR(ROUND(J48/I48,2),"")</f>
        <v>1.5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Jayden Daniels</v>
      </c>
      <c r="D49">
        <f>IFERROR(INDEX('Weekly Stats_NEW'!C:C,MATCH(INDEX(data!$N:$N,MATCH($C49,data!$M:$M,0)),'Weekly Stats_NEW'!$B:$B,0)),"")</f>
        <v>23</v>
      </c>
      <c r="E49">
        <f>IFERROR(INDEX('Weekly Stats_NEW'!D:D,MATCH(INDEX(data!$N:$N,MATCH($C49,data!$M:$M,0)),'Weekly Stats_NEW'!$B:$B,0)),"")</f>
        <v>29</v>
      </c>
      <c r="F49">
        <f>IFERROR(INDEX('Weekly Stats_NEW'!E:E,MATCH(INDEX(data!$N:$N,MATCH($C49,data!$M:$M,0)),'Weekly Stats_NEW'!$B:$B,0)),"")</f>
        <v>226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10</v>
      </c>
      <c r="J49">
        <f>IFERROR(INDEX('Weekly Stats_NEW'!I:I,MATCH(INDEX(data!$N:$N,MATCH($C49,data!$M:$M,0)),'Weekly Stats_NEW'!$B:$B,0)),"")</f>
        <v>44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0.79300000000000004</v>
      </c>
      <c r="Y49" s="58">
        <f t="shared" ref="Y49:Y56" si="18">IFERROR(ROUND(J49/I49,2),"")</f>
        <v>4.4000000000000004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Chuba Hubbard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10</v>
      </c>
      <c r="J50">
        <f>IFERROR(INDEX('Weekly Stats_NEW'!I:I,MATCH(INDEX(data!$N:$N,MATCH($C50,data!$M:$M,0)),'Weekly Stats_NEW'!$B:$B,0)),"")</f>
        <v>64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4</v>
      </c>
      <c r="M50">
        <f>IFERROR(INDEX('Weekly Stats_NEW'!L:L,MATCH(INDEX(data!$N:$N,MATCH($C50,data!$M:$M,0)),'Weekly Stats_NEW'!$B:$B,0)),"")</f>
        <v>12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6.4</v>
      </c>
      <c r="Z50" s="58">
        <f t="shared" si="19"/>
        <v>3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Josh Jacobs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32</v>
      </c>
      <c r="J51">
        <f>IFERROR(INDEX('Weekly Stats_NEW'!I:I,MATCH(INDEX(data!$N:$N,MATCH($C51,data!$M:$M,0)),'Weekly Stats_NEW'!$B:$B,0)),"")</f>
        <v>151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0</v>
      </c>
      <c r="M51">
        <f>IFERROR(INDEX('Weekly Stats_NEW'!L:L,MATCH(INDEX(data!$N:$N,MATCH($C51,data!$M:$M,0)),'Weekly Stats_NEW'!$B:$B,0)),"")</f>
        <v>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1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4.72</v>
      </c>
      <c r="Z51" s="58" t="str">
        <f t="shared" si="19"/>
        <v/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Ezekiel Elliott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6</v>
      </c>
      <c r="J52">
        <f>IFERROR(INDEX('Weekly Stats_NEW'!I:I,MATCH(INDEX(data!$N:$N,MATCH($C52,data!$M:$M,0)),'Weekly Stats_NEW'!$B:$B,0)),"")</f>
        <v>16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16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2.67</v>
      </c>
      <c r="Z52" s="58">
        <f t="shared" si="19"/>
        <v>8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Stefon Diggs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37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9.25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Garrett Wilson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1</v>
      </c>
      <c r="J54">
        <f>IFERROR(INDEX('Weekly Stats_NEW'!I:I,MATCH(INDEX(data!$N:$N,MATCH($C54,data!$M:$M,0)),'Weekly Stats_NEW'!$B:$B,0)),"")</f>
        <v>5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4</v>
      </c>
      <c r="M54">
        <f>IFERROR(INDEX('Weekly Stats_NEW'!L:L,MATCH(INDEX(data!$N:$N,MATCH($C54,data!$M:$M,0)),'Weekly Stats_NEW'!$B:$B,0)),"")</f>
        <v>57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>
        <f t="shared" si="18"/>
        <v>5</v>
      </c>
      <c r="Z54" s="58">
        <f t="shared" si="19"/>
        <v>14.25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Mike Evans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42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14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Wil Lutz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0</v>
      </c>
      <c r="V56">
        <f t="shared" si="16"/>
        <v>6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46</v>
      </c>
      <c r="E57" s="49">
        <f t="shared" ref="E57:W57" si="21">SUM(E48:E56)</f>
        <v>65</v>
      </c>
      <c r="F57" s="49">
        <f t="shared" si="21"/>
        <v>484</v>
      </c>
      <c r="G57" s="49">
        <f t="shared" si="21"/>
        <v>2</v>
      </c>
      <c r="H57" s="49">
        <f t="shared" si="21"/>
        <v>0</v>
      </c>
      <c r="I57" s="49">
        <f t="shared" si="21"/>
        <v>65</v>
      </c>
      <c r="J57" s="49">
        <f t="shared" si="21"/>
        <v>289</v>
      </c>
      <c r="K57" s="49">
        <f t="shared" si="21"/>
        <v>0</v>
      </c>
      <c r="L57" s="49">
        <f t="shared" si="21"/>
        <v>17</v>
      </c>
      <c r="M57" s="49">
        <f t="shared" si="21"/>
        <v>164</v>
      </c>
      <c r="N57" s="49">
        <f t="shared" si="21"/>
        <v>0</v>
      </c>
      <c r="O57" s="49">
        <f t="shared" si="21"/>
        <v>2</v>
      </c>
      <c r="P57" s="49">
        <f t="shared" si="21"/>
        <v>0</v>
      </c>
      <c r="Q57" s="49">
        <f t="shared" si="21"/>
        <v>2</v>
      </c>
      <c r="R57" s="49">
        <f t="shared" si="21"/>
        <v>1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6</v>
      </c>
      <c r="W57" s="49">
        <f t="shared" si="21"/>
        <v>1</v>
      </c>
      <c r="X57" s="57">
        <f>IFERROR(ROUND(D57/E57,3),0)</f>
        <v>0.70799999999999996</v>
      </c>
      <c r="Y57" s="59">
        <f>IFERROR(ROUND(J57/I57,2),0)</f>
        <v>4.45</v>
      </c>
      <c r="Z57" s="59">
        <f>IFERROR(ROUND(M57/L57,2),0)</f>
        <v>9.65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Seahawks</v>
      </c>
      <c r="D59" s="50">
        <f>IFERROR(INDEX('Weekly Stats_NEW'!C:C,MATCH($C59,'Weekly Stats_NEW'!$A:$A,0)),"")</f>
        <v>3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310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Kyle Shanahan</v>
      </c>
      <c r="D61" s="50">
        <f>IFERROR(INDEX('Weekly Stats_NEW'!BS:BS,MATCH(C61,'Weekly Stats_NEW'!AB:AB,0))-INDEX('Weekly Stats_NEW'!BT:BT,MATCH(C61,'Weekly Stats_NEW'!AB:AB,0)),"")</f>
        <v>-6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6</v>
      </c>
      <c r="F64" s="7">
        <f t="shared" si="22"/>
        <v>0</v>
      </c>
      <c r="G64" s="7">
        <f t="shared" si="22"/>
        <v>2</v>
      </c>
      <c r="H64" s="7">
        <f t="shared" si="22"/>
        <v>3</v>
      </c>
      <c r="I64" s="7">
        <f t="shared" si="22"/>
        <v>0</v>
      </c>
      <c r="J64" s="7">
        <f>SUM(J65:J66)</f>
        <v>2</v>
      </c>
      <c r="K64" s="7">
        <f t="shared" si="22"/>
        <v>0</v>
      </c>
      <c r="L64" s="7">
        <f t="shared" si="22"/>
        <v>0</v>
      </c>
      <c r="M64" s="7">
        <f t="shared" si="22"/>
        <v>2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3</v>
      </c>
      <c r="R64" s="7">
        <f t="shared" si="22"/>
        <v>1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-6</v>
      </c>
      <c r="W64" s="7">
        <f t="shared" si="22"/>
        <v>-3</v>
      </c>
      <c r="X64" s="7">
        <f t="shared" si="22"/>
        <v>-2</v>
      </c>
      <c r="Y64" s="7">
        <f t="shared" si="22"/>
        <v>-2</v>
      </c>
      <c r="Z64" s="7">
        <f>SUM(Z65:Z66)</f>
        <v>-2</v>
      </c>
      <c r="AA64" s="7">
        <f t="shared" si="22"/>
        <v>0</v>
      </c>
      <c r="AB64" s="7">
        <f>SUM(D64:AA64)</f>
        <v>8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8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0</v>
      </c>
      <c r="G66">
        <f>IF(H57&lt;H82,2,0)</f>
        <v>2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1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-2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6</v>
      </c>
      <c r="J67">
        <f>IFERROR(IF(Y82&gt;Y57,3,0),0)</f>
        <v>3</v>
      </c>
      <c r="K67">
        <f>IF(M82&gt;M57,6,0)</f>
        <v>6</v>
      </c>
      <c r="L67">
        <f>IF(N82&gt;N57,6,0)</f>
        <v>6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3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9</v>
      </c>
      <c r="I69" s="7">
        <f t="shared" si="23"/>
        <v>6</v>
      </c>
      <c r="J69" s="7">
        <f t="shared" si="23"/>
        <v>5</v>
      </c>
      <c r="K69" s="7">
        <f t="shared" si="23"/>
        <v>6</v>
      </c>
      <c r="L69" s="7">
        <f t="shared" si="23"/>
        <v>6</v>
      </c>
      <c r="M69" s="7">
        <f t="shared" si="23"/>
        <v>0</v>
      </c>
      <c r="N69" s="7">
        <f t="shared" si="23"/>
        <v>2</v>
      </c>
      <c r="O69" s="7">
        <f t="shared" si="23"/>
        <v>0</v>
      </c>
      <c r="P69" s="7">
        <f t="shared" si="23"/>
        <v>3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37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37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3</v>
      </c>
      <c r="B71" s="19" t="str">
        <f>IFERROR(INDEX(data!I:I,MATCH(A71,data!H:H,0)),"")</f>
        <v>LaPorta Potties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Patrick Mahomes</v>
      </c>
      <c r="D73">
        <f>IFERROR(INDEX('Weekly Stats_NEW'!C:C,MATCH(INDEX(data!$N:$N,MATCH($C73,data!$M:$M,0)),'Weekly Stats_NEW'!$B:$B,0)),"")</f>
        <v>18</v>
      </c>
      <c r="E73">
        <f>IFERROR(INDEX('Weekly Stats_NEW'!D:D,MATCH(INDEX(data!$N:$N,MATCH($C73,data!$M:$M,0)),'Weekly Stats_NEW'!$B:$B,0)),"")</f>
        <v>25</v>
      </c>
      <c r="F73">
        <f>IFERROR(INDEX('Weekly Stats_NEW'!E:E,MATCH(INDEX(data!$N:$N,MATCH($C73,data!$M:$M,0)),'Weekly Stats_NEW'!$B:$B,0)),"")</f>
        <v>151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2</v>
      </c>
      <c r="I73">
        <f>IFERROR(INDEX('Weekly Stats_NEW'!H:H,MATCH(INDEX(data!$N:$N,MATCH($C73,data!$M:$M,0)),'Weekly Stats_NEW'!$B:$B,0)),"")</f>
        <v>4</v>
      </c>
      <c r="J73">
        <f>IFERROR(INDEX('Weekly Stats_NEW'!I:I,MATCH(INDEX(data!$N:$N,MATCH($C73,data!$M:$M,0)),'Weekly Stats_NEW'!$B:$B,0)),"")</f>
        <v>29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0.72</v>
      </c>
      <c r="Y73" s="58">
        <f>IFERROR(ROUND(J73/I73,2),"")</f>
        <v>7.25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Caleb Williams</v>
      </c>
      <c r="D74">
        <f>IFERROR(INDEX('Weekly Stats_NEW'!C:C,MATCH(INDEX(data!$N:$N,MATCH($C74,data!$M:$M,0)),'Weekly Stats_NEW'!$B:$B,0)),"")</f>
        <v>23</v>
      </c>
      <c r="E74">
        <f>IFERROR(INDEX('Weekly Stats_NEW'!D:D,MATCH(INDEX(data!$N:$N,MATCH($C74,data!$M:$M,0)),'Weekly Stats_NEW'!$B:$B,0)),"")</f>
        <v>37</v>
      </c>
      <c r="F74">
        <f>IFERROR(INDEX('Weekly Stats_NEW'!E:E,MATCH(INDEX(data!$N:$N,MATCH($C74,data!$M:$M,0)),'Weekly Stats_NEW'!$B:$B,0)),"")</f>
        <v>174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2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44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0.622</v>
      </c>
      <c r="Y74" s="58">
        <f t="shared" ref="Y74:Y81" si="26">IFERROR(ROUND(J74/I74,2),"")</f>
        <v>8.8000000000000007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Breece Hall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14</v>
      </c>
      <c r="J75">
        <f>IFERROR(INDEX('Weekly Stats_NEW'!I:I,MATCH(INDEX(data!$N:$N,MATCH($C75,data!$M:$M,0)),'Weekly Stats_NEW'!$B:$B,0)),"")</f>
        <v>62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7</v>
      </c>
      <c r="M75">
        <f>IFERROR(INDEX('Weekly Stats_NEW'!L:L,MATCH(INDEX(data!$N:$N,MATCH($C75,data!$M:$M,0)),'Weekly Stats_NEW'!$B:$B,0)),"")</f>
        <v>52</v>
      </c>
      <c r="N75">
        <f>IFERROR(INDEX('Weekly Stats_NEW'!M:M,MATCH(INDEX(data!$N:$N,MATCH($C75,data!$M:$M,0)),'Weekly Stats_NEW'!$B:$B,0)),"")</f>
        <v>1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4.43</v>
      </c>
      <c r="Z75" s="58">
        <f t="shared" si="27"/>
        <v>7.43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J.K. Dobbins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17</v>
      </c>
      <c r="J76">
        <f>IFERROR(INDEX('Weekly Stats_NEW'!I:I,MATCH(INDEX(data!$N:$N,MATCH($C76,data!$M:$M,0)),'Weekly Stats_NEW'!$B:$B,0)),"")</f>
        <v>131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7.71</v>
      </c>
      <c r="Z76" s="58">
        <f t="shared" si="27"/>
        <v>0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Javonte Williams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11</v>
      </c>
      <c r="J77">
        <f>IFERROR(INDEX('Weekly Stats_NEW'!I:I,MATCH(INDEX(data!$N:$N,MATCH($C77,data!$M:$M,0)),'Weekly Stats_NEW'!$B:$B,0)),"")</f>
        <v>17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5</v>
      </c>
      <c r="M77">
        <f>IFERROR(INDEX('Weekly Stats_NEW'!L:L,MATCH(INDEX(data!$N:$N,MATCH($C77,data!$M:$M,0)),'Weekly Stats_NEW'!$B:$B,0)),"")</f>
        <v>48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1.55</v>
      </c>
      <c r="Z77" s="58">
        <f t="shared" si="27"/>
        <v>9.6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Cooper Kupp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37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9.25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Jayden Reed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2</v>
      </c>
      <c r="J79">
        <f>IFERROR(INDEX('Weekly Stats_NEW'!I:I,MATCH(INDEX(data!$N:$N,MATCH($C79,data!$M:$M,0)),'Weekly Stats_NEW'!$B:$B,0)),"")</f>
        <v>37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2</v>
      </c>
      <c r="M79">
        <f>IFERROR(INDEX('Weekly Stats_NEW'!L:L,MATCH(INDEX(data!$N:$N,MATCH($C79,data!$M:$M,0)),'Weekly Stats_NEW'!$B:$B,0)),"")</f>
        <v>9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>
        <f t="shared" si="26"/>
        <v>18.5</v>
      </c>
      <c r="Z79" s="58">
        <f t="shared" si="27"/>
        <v>4.5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Jameson Williams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1</v>
      </c>
      <c r="J80">
        <f>IFERROR(INDEX('Weekly Stats_NEW'!I:I,MATCH(INDEX(data!$N:$N,MATCH($C80,data!$M:$M,0)),'Weekly Stats_NEW'!$B:$B,0)),"")</f>
        <v>15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5</v>
      </c>
      <c r="M80">
        <f>IFERROR(INDEX('Weekly Stats_NEW'!L:L,MATCH(INDEX(data!$N:$N,MATCH($C80,data!$M:$M,0)),'Weekly Stats_NEW'!$B:$B,0)),"")</f>
        <v>79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15</v>
      </c>
      <c r="Z80" s="58">
        <f t="shared" si="27"/>
        <v>15.8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Jake Moody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2</v>
      </c>
      <c r="V81">
        <f t="shared" si="24"/>
        <v>5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41</v>
      </c>
      <c r="E82" s="49">
        <f t="shared" ref="E82:W82" si="29">SUM(E73:E81)</f>
        <v>62</v>
      </c>
      <c r="F82" s="49">
        <f t="shared" si="29"/>
        <v>325</v>
      </c>
      <c r="G82" s="49">
        <f t="shared" si="29"/>
        <v>2</v>
      </c>
      <c r="H82" s="49">
        <f t="shared" si="29"/>
        <v>4</v>
      </c>
      <c r="I82" s="49">
        <f t="shared" si="29"/>
        <v>54</v>
      </c>
      <c r="J82" s="49">
        <f t="shared" si="29"/>
        <v>335</v>
      </c>
      <c r="K82" s="49">
        <f t="shared" si="29"/>
        <v>1</v>
      </c>
      <c r="L82" s="49">
        <f t="shared" si="29"/>
        <v>24</v>
      </c>
      <c r="M82" s="49">
        <f t="shared" si="29"/>
        <v>225</v>
      </c>
      <c r="N82" s="49">
        <f t="shared" si="29"/>
        <v>1</v>
      </c>
      <c r="O82" s="49">
        <f t="shared" si="29"/>
        <v>0</v>
      </c>
      <c r="P82" s="49">
        <f t="shared" si="29"/>
        <v>0</v>
      </c>
      <c r="Q82" s="49">
        <f t="shared" si="29"/>
        <v>1</v>
      </c>
      <c r="R82" s="49">
        <f t="shared" si="29"/>
        <v>1</v>
      </c>
      <c r="S82" s="49">
        <f t="shared" si="29"/>
        <v>0</v>
      </c>
      <c r="T82" s="49">
        <f t="shared" si="29"/>
        <v>0</v>
      </c>
      <c r="U82" s="49">
        <f t="shared" si="29"/>
        <v>2</v>
      </c>
      <c r="V82" s="49">
        <f t="shared" si="29"/>
        <v>5</v>
      </c>
      <c r="W82" s="49">
        <f t="shared" si="29"/>
        <v>0</v>
      </c>
      <c r="X82" s="57">
        <f>IFERROR(ROUND(D82/E82,3),0)</f>
        <v>0.66100000000000003</v>
      </c>
      <c r="Y82" s="59">
        <f>IFERROR(ROUND(J82/I82,2),0)</f>
        <v>6.2</v>
      </c>
      <c r="Z82" s="59">
        <f>IFERROR(ROUND(M82/L82,2),0)</f>
        <v>9.3800000000000008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Jets</v>
      </c>
      <c r="D84" s="50">
        <f>IFERROR(INDEX('Weekly Stats_NEW'!C:C,MATCH($C84,'Weekly Stats_NEW'!$A:$A,0)),"")</f>
        <v>4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300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17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Doug Pederson</v>
      </c>
      <c r="D86" s="50">
        <f>IFERROR(INDEX('Weekly Stats_NEW'!BS:BS,MATCH(C86,'Weekly Stats_NEW'!AB:AB,0))-INDEX('Weekly Stats_NEW'!BT:BT,MATCH(C86,'Weekly Stats_NEW'!AB:AB,0)),"")</f>
        <v>-5</v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Matthew Stafford</v>
      </c>
      <c r="D4">
        <f>IFERROR(INDEX('Weekly Stats_NEW'!C:C,MATCH(INDEX(data!$N:$N,MATCH($C4,data!$M:$M,0)),'Weekly Stats_NEW'!$B:$B,0)),"")</f>
        <v>19</v>
      </c>
      <c r="E4">
        <f>IFERROR(INDEX('Weekly Stats_NEW'!D:D,MATCH(INDEX(data!$N:$N,MATCH($C4,data!$M:$M,0)),'Weekly Stats_NEW'!$B:$B,0)),"")</f>
        <v>27</v>
      </c>
      <c r="F4">
        <f>IFERROR(INDEX('Weekly Stats_NEW'!E:E,MATCH(INDEX(data!$N:$N,MATCH($C4,data!$M:$M,0)),'Weekly Stats_NEW'!$B:$B,0)),"")</f>
        <v>216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0</v>
      </c>
      <c r="J4">
        <f>IFERROR(INDEX('Weekly Stats_NEW'!I:I,MATCH(INDEX(data!$N:$N,MATCH($C4,data!$M:$M,0)),'Weekly Stats_NEW'!$B:$B,0)),"")</f>
        <v>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0.70399999999999996</v>
      </c>
      <c r="Y4" s="58" t="str">
        <f>IFERROR(ROUND(J4/I4,2),"")</f>
        <v/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Josh Allen</v>
      </c>
      <c r="D5">
        <f>IFERROR(INDEX('Weekly Stats_NEW'!C:C,MATCH(INDEX(data!$N:$N,MATCH($C5,data!$M:$M,0)),'Weekly Stats_NEW'!$B:$B,0)),"")</f>
        <v>13</v>
      </c>
      <c r="E5">
        <f>IFERROR(INDEX('Weekly Stats_NEW'!D:D,MATCH(INDEX(data!$N:$N,MATCH($C5,data!$M:$M,0)),'Weekly Stats_NEW'!$B:$B,0)),"")</f>
        <v>19</v>
      </c>
      <c r="F5">
        <f>IFERROR(INDEX('Weekly Stats_NEW'!E:E,MATCH(INDEX(data!$N:$N,MATCH($C5,data!$M:$M,0)),'Weekly Stats_NEW'!$B:$B,0)),"")</f>
        <v>139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0.68400000000000005</v>
      </c>
      <c r="Y5" s="58">
        <f t="shared" ref="Y5:Y12" si="2">IFERROR(ROUND(J5/I5,2),"")</f>
        <v>1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Travis Etienne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13</v>
      </c>
      <c r="J6">
        <f>IFERROR(INDEX('Weekly Stats_NEW'!I:I,MATCH(INDEX(data!$N:$N,MATCH($C6,data!$M:$M,0)),'Weekly Stats_NEW'!$B:$B,0)),"")</f>
        <v>52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6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</v>
      </c>
      <c r="Z6" s="58">
        <f t="shared" si="3"/>
        <v>2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Saquon Barkley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22</v>
      </c>
      <c r="J7">
        <f>IFERROR(INDEX('Weekly Stats_NEW'!I:I,MATCH(INDEX(data!$N:$N,MATCH($C7,data!$M:$M,0)),'Weekly Stats_NEW'!$B:$B,0)),"")</f>
        <v>95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4</v>
      </c>
      <c r="M7">
        <f>IFERROR(INDEX('Weekly Stats_NEW'!L:L,MATCH(INDEX(data!$N:$N,MATCH($C7,data!$M:$M,0)),'Weekly Stats_NEW'!$B:$B,0)),"")</f>
        <v>21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1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4.32</v>
      </c>
      <c r="Z7" s="58">
        <f t="shared" si="3"/>
        <v>5.25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Jonathan Taylor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12</v>
      </c>
      <c r="J8">
        <f>IFERROR(INDEX('Weekly Stats_NEW'!I:I,MATCH(INDEX(data!$N:$N,MATCH($C8,data!$M:$M,0)),'Weekly Stats_NEW'!$B:$B,0)),"")</f>
        <v>103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32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8.58</v>
      </c>
      <c r="Z8" s="58">
        <f t="shared" si="3"/>
        <v>16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Justin Jefferson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133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33.25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Nico Collins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8</v>
      </c>
      <c r="M10">
        <f>IFERROR(INDEX('Weekly Stats_NEW'!L:L,MATCH(INDEX(data!$N:$N,MATCH($C10,data!$M:$M,0)),'Weekly Stats_NEW'!$B:$B,0)),"")</f>
        <v>135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16.88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George Pickens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29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14.5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Jake Elliott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7</v>
      </c>
      <c r="W12">
        <f>IFERROR(Q12-(R12+S12+T12),0)</f>
        <v>2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32</v>
      </c>
      <c r="E13" s="49">
        <f t="shared" ref="E13:W13" si="5">SUM(E4:E12)</f>
        <v>46</v>
      </c>
      <c r="F13" s="49">
        <f t="shared" si="5"/>
        <v>355</v>
      </c>
      <c r="G13" s="49">
        <f t="shared" si="5"/>
        <v>1</v>
      </c>
      <c r="H13" s="49">
        <f t="shared" si="5"/>
        <v>0</v>
      </c>
      <c r="I13" s="49">
        <f t="shared" si="5"/>
        <v>49</v>
      </c>
      <c r="J13" s="49">
        <f t="shared" si="5"/>
        <v>252</v>
      </c>
      <c r="K13" s="49">
        <f t="shared" si="5"/>
        <v>1</v>
      </c>
      <c r="L13" s="49">
        <f t="shared" si="5"/>
        <v>23</v>
      </c>
      <c r="M13" s="49">
        <f t="shared" si="5"/>
        <v>356</v>
      </c>
      <c r="N13" s="49">
        <f t="shared" si="5"/>
        <v>2</v>
      </c>
      <c r="O13" s="49">
        <f t="shared" si="5"/>
        <v>1</v>
      </c>
      <c r="P13" s="49">
        <f t="shared" si="5"/>
        <v>1</v>
      </c>
      <c r="Q13" s="49">
        <f t="shared" si="5"/>
        <v>2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1</v>
      </c>
      <c r="V13" s="49">
        <f t="shared" si="5"/>
        <v>7</v>
      </c>
      <c r="W13" s="49">
        <f t="shared" si="5"/>
        <v>2</v>
      </c>
      <c r="X13" s="57">
        <f>IFERROR(ROUND(D13/E13,3),0)</f>
        <v>0.69599999999999995</v>
      </c>
      <c r="Y13" s="59">
        <f>IFERROR(ROUND(J13/I13,2),0)</f>
        <v>5.14</v>
      </c>
      <c r="Z13" s="59">
        <f>IFERROR(ROUND(M13/L13,2),0)</f>
        <v>15.48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49ers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403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Mike McCarthy</v>
      </c>
      <c r="D17" s="50">
        <f>IFERROR(INDEX('Weekly Stats_NEW'!BS:BS,MATCH(C17,'Weekly Stats_NEW'!AB:AB,0))-INDEX('Weekly Stats_NEW'!BT:BT,MATCH(C17,'Weekly Stats_NEW'!AB:AB,0)),"")</f>
        <v>-25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3</v>
      </c>
      <c r="I20" s="7">
        <f t="shared" si="6"/>
        <v>0</v>
      </c>
      <c r="J20" s="7">
        <f>SUM(J21:J22)</f>
        <v>2</v>
      </c>
      <c r="K20" s="7">
        <f t="shared" ref="K20:Y20" si="7">SUM(K21:K22)</f>
        <v>9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0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-3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18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18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3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0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2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3</v>
      </c>
      <c r="L24">
        <f>IF(N38&gt;=4,2,0)</f>
        <v>0</v>
      </c>
      <c r="M24">
        <f>IFERROR(IF(Z38&gt;=12,2,0),0)</f>
        <v>0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9</v>
      </c>
      <c r="I25" s="7">
        <f t="shared" si="9"/>
        <v>6</v>
      </c>
      <c r="J25" s="7">
        <f t="shared" si="9"/>
        <v>5</v>
      </c>
      <c r="K25" s="7">
        <f t="shared" si="9"/>
        <v>3</v>
      </c>
      <c r="L25" s="7">
        <f t="shared" si="9"/>
        <v>6</v>
      </c>
      <c r="M25" s="7">
        <f t="shared" si="9"/>
        <v>0</v>
      </c>
      <c r="N25" s="7">
        <f t="shared" si="9"/>
        <v>4</v>
      </c>
      <c r="O25" s="7">
        <f t="shared" si="9"/>
        <v>0</v>
      </c>
      <c r="P25" s="7">
        <f t="shared" si="9"/>
        <v>3</v>
      </c>
      <c r="Q25" s="7">
        <f t="shared" si="9"/>
        <v>3</v>
      </c>
      <c r="R25" s="7">
        <f t="shared" si="9"/>
        <v>0</v>
      </c>
      <c r="S25" s="7">
        <f t="shared" si="9"/>
        <v>1</v>
      </c>
      <c r="T25" s="7">
        <f t="shared" si="9"/>
        <v>2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-2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50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50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Trevor Lawrence</v>
      </c>
      <c r="D29">
        <f>IFERROR(INDEX('Weekly Stats_NEW'!C:C,MATCH(INDEX(data!$N:$N,MATCH($C29,data!$M:$M,0)),'Weekly Stats_NEW'!$B:$B,0)),"")</f>
        <v>14</v>
      </c>
      <c r="E29">
        <f>IFERROR(INDEX('Weekly Stats_NEW'!D:D,MATCH(INDEX(data!$N:$N,MATCH($C29,data!$M:$M,0)),'Weekly Stats_NEW'!$B:$B,0)),"")</f>
        <v>30</v>
      </c>
      <c r="F29">
        <f>IFERROR(INDEX('Weekly Stats_NEW'!E:E,MATCH(INDEX(data!$N:$N,MATCH($C29,data!$M:$M,0)),'Weekly Stats_NEW'!$B:$B,0)),"")</f>
        <v>220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45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0.46700000000000003</v>
      </c>
      <c r="Y29" s="58">
        <f>IFERROR(ROUND(J29/I29,2),"")</f>
        <v>22.5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Sam Darnold</v>
      </c>
      <c r="D30">
        <f>IFERROR(INDEX('Weekly Stats_NEW'!C:C,MATCH(INDEX(data!$N:$N,MATCH($C30,data!$M:$M,0)),'Weekly Stats_NEW'!$B:$B,0)),"")</f>
        <v>17</v>
      </c>
      <c r="E30">
        <f>IFERROR(INDEX('Weekly Stats_NEW'!D:D,MATCH(INDEX(data!$N:$N,MATCH($C30,data!$M:$M,0)),'Weekly Stats_NEW'!$B:$B,0)),"")</f>
        <v>26</v>
      </c>
      <c r="F30">
        <f>IFERROR(INDEX('Weekly Stats_NEW'!E:E,MATCH(INDEX(data!$N:$N,MATCH($C30,data!$M:$M,0)),'Weekly Stats_NEW'!$B:$B,0)),"")</f>
        <v>268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32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0.65400000000000003</v>
      </c>
      <c r="Y30" s="58">
        <f t="shared" ref="Y30:Y37" si="12">IFERROR(ROUND(J30/I30,2),"")</f>
        <v>6.4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Kyren Williams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12</v>
      </c>
      <c r="J31">
        <f>IFERROR(INDEX('Weekly Stats_NEW'!I:I,MATCH(INDEX(data!$N:$N,MATCH($C31,data!$M:$M,0)),'Weekly Stats_NEW'!$B:$B,0)),"")</f>
        <v>25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27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2.08</v>
      </c>
      <c r="Z31" s="58">
        <f t="shared" si="13"/>
        <v>6.75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James Cook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11</v>
      </c>
      <c r="J32">
        <f>IFERROR(INDEX('Weekly Stats_NEW'!I:I,MATCH(INDEX(data!$N:$N,MATCH($C32,data!$M:$M,0)),'Weekly Stats_NEW'!$B:$B,0)),"")</f>
        <v>78</v>
      </c>
      <c r="K32">
        <f>IFERROR(INDEX('Weekly Stats_NEW'!J:J,MATCH(INDEX(data!$N:$N,MATCH($C32,data!$M:$M,0)),'Weekly Stats_NEW'!$B:$B,0)),"")</f>
        <v>2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17</v>
      </c>
      <c r="N32">
        <f>IFERROR(INDEX('Weekly Stats_NEW'!M:M,MATCH(INDEX(data!$N:$N,MATCH($C32,data!$M:$M,0)),'Weekly Stats_NEW'!$B:$B,0)),"")</f>
        <v>1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7.09</v>
      </c>
      <c r="Z32" s="58">
        <f t="shared" si="13"/>
        <v>17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Brian Robinson Jr.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17</v>
      </c>
      <c r="J33">
        <f>IFERROR(INDEX('Weekly Stats_NEW'!I:I,MATCH(INDEX(data!$N:$N,MATCH($C33,data!$M:$M,0)),'Weekly Stats_NEW'!$B:$B,0)),"")</f>
        <v>133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3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7.82</v>
      </c>
      <c r="Z33" s="58">
        <f t="shared" si="13"/>
        <v>3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Amon-Ra St.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11</v>
      </c>
      <c r="M34">
        <f>IFERROR(INDEX('Weekly Stats_NEW'!L:L,MATCH(INDEX(data!$N:$N,MATCH($C34,data!$M:$M,0)),'Weekly Stats_NEW'!$B:$B,0)),"")</f>
        <v>119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10.82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Deebo Samuel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2</v>
      </c>
      <c r="J35">
        <f>IFERROR(INDEX('Weekly Stats_NEW'!I:I,MATCH(INDEX(data!$N:$N,MATCH($C35,data!$M:$M,0)),'Weekly Stats_NEW'!$B:$B,0)),"")</f>
        <v>-10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8</v>
      </c>
      <c r="M35">
        <f>IFERROR(INDEX('Weekly Stats_NEW'!L:L,MATCH(INDEX(data!$N:$N,MATCH($C35,data!$M:$M,0)),'Weekly Stats_NEW'!$B:$B,0)),"")</f>
        <v>110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-5</v>
      </c>
      <c r="Z35" s="58">
        <f t="shared" si="13"/>
        <v>13.75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Quentin Johnston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51</v>
      </c>
      <c r="N36">
        <f>IFERROR(INDEX('Weekly Stats_NEW'!M:M,MATCH(INDEX(data!$N:$N,MATCH($C36,data!$M:$M,0)),'Weekly Stats_NEW'!$B:$B,0)),"")</f>
        <v>2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10.199999999999999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Justin Tucker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2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11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31</v>
      </c>
      <c r="E38" s="49">
        <f t="shared" ref="E38:W38" si="15">SUM(E29:E37)</f>
        <v>56</v>
      </c>
      <c r="F38" s="49">
        <f t="shared" si="15"/>
        <v>488</v>
      </c>
      <c r="G38" s="49">
        <f t="shared" si="15"/>
        <v>2</v>
      </c>
      <c r="H38" s="49">
        <f t="shared" si="15"/>
        <v>1</v>
      </c>
      <c r="I38" s="49">
        <f t="shared" si="15"/>
        <v>49</v>
      </c>
      <c r="J38" s="49">
        <f t="shared" si="15"/>
        <v>303</v>
      </c>
      <c r="K38" s="49">
        <f t="shared" si="15"/>
        <v>3</v>
      </c>
      <c r="L38" s="49">
        <f t="shared" si="15"/>
        <v>30</v>
      </c>
      <c r="M38" s="49">
        <f t="shared" si="15"/>
        <v>327</v>
      </c>
      <c r="N38" s="49">
        <f t="shared" si="15"/>
        <v>3</v>
      </c>
      <c r="O38" s="49">
        <f t="shared" si="15"/>
        <v>0</v>
      </c>
      <c r="P38" s="49">
        <f t="shared" si="15"/>
        <v>0</v>
      </c>
      <c r="Q38" s="49">
        <f t="shared" si="15"/>
        <v>3</v>
      </c>
      <c r="R38" s="49">
        <f t="shared" si="15"/>
        <v>1</v>
      </c>
      <c r="S38" s="49">
        <f t="shared" si="15"/>
        <v>2</v>
      </c>
      <c r="T38" s="49">
        <f t="shared" si="15"/>
        <v>0</v>
      </c>
      <c r="U38" s="49">
        <f t="shared" si="15"/>
        <v>2</v>
      </c>
      <c r="V38" s="49">
        <f t="shared" si="15"/>
        <v>11</v>
      </c>
      <c r="W38" s="49">
        <f t="shared" si="15"/>
        <v>0</v>
      </c>
      <c r="X38" s="57">
        <f>IFERROR(ROUND(D38/E38,3),0)</f>
        <v>0.55400000000000005</v>
      </c>
      <c r="Y38" s="59">
        <f>IFERROR(ROUND(J38/I38,2),0)</f>
        <v>6.18</v>
      </c>
      <c r="Z38" s="59">
        <f>IFERROR(ROUND(M38/L38,2),0)</f>
        <v>10.9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Colts</v>
      </c>
      <c r="D40" s="50">
        <f>IFERROR(INDEX('Weekly Stats_NEW'!C:C,MATCH($C40,'Weekly Stats_NEW'!$A:$A,0)),"")</f>
        <v>0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383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Sean Payton</v>
      </c>
      <c r="D42" s="50">
        <f>IFERROR(INDEX('Weekly Stats_NEW'!BS:BS,MATCH(C42,'Weekly Stats_NEW'!AB:AB,0))-INDEX('Weekly Stats_NEW'!BT:BT,MATCH(C42,'Weekly Stats_NEW'!AB:AB,0)),"")</f>
        <v>-7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5</v>
      </c>
      <c r="B46" s="19" t="str">
        <f>IFERROR(INDEX(data!I:I,MATCH(A46,data!H:H,0)),"")</f>
        <v>Captain Kirk and the Wrath of Quon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Matthew Stafford</v>
      </c>
      <c r="D48">
        <f>IFERROR(INDEX('Weekly Stats_NEW'!C:C,MATCH(INDEX(data!$N:$N,MATCH($C48,data!$M:$M,0)),'Weekly Stats_NEW'!$B:$B,0)),"")</f>
        <v>19</v>
      </c>
      <c r="E48">
        <f>IFERROR(INDEX('Weekly Stats_NEW'!D:D,MATCH(INDEX(data!$N:$N,MATCH($C48,data!$M:$M,0)),'Weekly Stats_NEW'!$B:$B,0)),"")</f>
        <v>27</v>
      </c>
      <c r="F48">
        <f>IFERROR(INDEX('Weekly Stats_NEW'!E:E,MATCH(INDEX(data!$N:$N,MATCH($C48,data!$M:$M,0)),'Weekly Stats_NEW'!$B:$B,0)),"")</f>
        <v>216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0</v>
      </c>
      <c r="J48">
        <f>IFERROR(INDEX('Weekly Stats_NEW'!I:I,MATCH(INDEX(data!$N:$N,MATCH($C48,data!$M:$M,0)),'Weekly Stats_NEW'!$B:$B,0)),"")</f>
        <v>0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0.70399999999999996</v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Josh Allen</v>
      </c>
      <c r="D49">
        <f>IFERROR(INDEX('Weekly Stats_NEW'!C:C,MATCH(INDEX(data!$N:$N,MATCH($C49,data!$M:$M,0)),'Weekly Stats_NEW'!$B:$B,0)),"")</f>
        <v>13</v>
      </c>
      <c r="E49">
        <f>IFERROR(INDEX('Weekly Stats_NEW'!D:D,MATCH(INDEX(data!$N:$N,MATCH($C49,data!$M:$M,0)),'Weekly Stats_NEW'!$B:$B,0)),"")</f>
        <v>19</v>
      </c>
      <c r="F49">
        <f>IFERROR(INDEX('Weekly Stats_NEW'!E:E,MATCH(INDEX(data!$N:$N,MATCH($C49,data!$M:$M,0)),'Weekly Stats_NEW'!$B:$B,0)),"")</f>
        <v>139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2</v>
      </c>
      <c r="J49">
        <f>IFERROR(INDEX('Weekly Stats_NEW'!I:I,MATCH(INDEX(data!$N:$N,MATCH($C49,data!$M:$M,0)),'Weekly Stats_NEW'!$B:$B,0)),"")</f>
        <v>2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0.68400000000000005</v>
      </c>
      <c r="Y49" s="58">
        <f t="shared" ref="Y49:Y56" si="18">IFERROR(ROUND(J49/I49,2),"")</f>
        <v>1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Travis Etienne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13</v>
      </c>
      <c r="J50">
        <f>IFERROR(INDEX('Weekly Stats_NEW'!I:I,MATCH(INDEX(data!$N:$N,MATCH($C50,data!$M:$M,0)),'Weekly Stats_NEW'!$B:$B,0)),"")</f>
        <v>52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3</v>
      </c>
      <c r="M50">
        <f>IFERROR(INDEX('Weekly Stats_NEW'!L:L,MATCH(INDEX(data!$N:$N,MATCH($C50,data!$M:$M,0)),'Weekly Stats_NEW'!$B:$B,0)),"")</f>
        <v>6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</v>
      </c>
      <c r="Z50" s="58">
        <f t="shared" si="19"/>
        <v>2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Saquon Barkley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22</v>
      </c>
      <c r="J51">
        <f>IFERROR(INDEX('Weekly Stats_NEW'!I:I,MATCH(INDEX(data!$N:$N,MATCH($C51,data!$M:$M,0)),'Weekly Stats_NEW'!$B:$B,0)),"")</f>
        <v>95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4</v>
      </c>
      <c r="M51">
        <f>IFERROR(INDEX('Weekly Stats_NEW'!L:L,MATCH(INDEX(data!$N:$N,MATCH($C51,data!$M:$M,0)),'Weekly Stats_NEW'!$B:$B,0)),"")</f>
        <v>21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1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4.32</v>
      </c>
      <c r="Z51" s="58">
        <f t="shared" si="19"/>
        <v>5.25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Jonathan Taylor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12</v>
      </c>
      <c r="J52">
        <f>IFERROR(INDEX('Weekly Stats_NEW'!I:I,MATCH(INDEX(data!$N:$N,MATCH($C52,data!$M:$M,0)),'Weekly Stats_NEW'!$B:$B,0)),"")</f>
        <v>103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32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8.58</v>
      </c>
      <c r="Z52" s="58">
        <f t="shared" si="19"/>
        <v>16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Justin Jefferson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133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33.25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Nico Collins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8</v>
      </c>
      <c r="M54">
        <f>IFERROR(INDEX('Weekly Stats_NEW'!L:L,MATCH(INDEX(data!$N:$N,MATCH($C54,data!$M:$M,0)),'Weekly Stats_NEW'!$B:$B,0)),"")</f>
        <v>135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16.88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Michael Pittman Jr.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21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7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Jake Elliott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1</v>
      </c>
      <c r="V56">
        <f t="shared" si="16"/>
        <v>7</v>
      </c>
      <c r="W56">
        <f>IFERROR(Q56-(R56+S56+T56),0)</f>
        <v>2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32</v>
      </c>
      <c r="E57" s="49">
        <f t="shared" ref="E57:W57" si="21">SUM(E48:E56)</f>
        <v>46</v>
      </c>
      <c r="F57" s="49">
        <f t="shared" si="21"/>
        <v>355</v>
      </c>
      <c r="G57" s="49">
        <f t="shared" si="21"/>
        <v>1</v>
      </c>
      <c r="H57" s="49">
        <f t="shared" si="21"/>
        <v>0</v>
      </c>
      <c r="I57" s="49">
        <f t="shared" si="21"/>
        <v>49</v>
      </c>
      <c r="J57" s="49">
        <f t="shared" si="21"/>
        <v>252</v>
      </c>
      <c r="K57" s="49">
        <f t="shared" si="21"/>
        <v>1</v>
      </c>
      <c r="L57" s="49">
        <f t="shared" si="21"/>
        <v>24</v>
      </c>
      <c r="M57" s="49">
        <f t="shared" si="21"/>
        <v>348</v>
      </c>
      <c r="N57" s="49">
        <f t="shared" si="21"/>
        <v>2</v>
      </c>
      <c r="O57" s="49">
        <f t="shared" si="21"/>
        <v>1</v>
      </c>
      <c r="P57" s="49">
        <f t="shared" si="21"/>
        <v>1</v>
      </c>
      <c r="Q57" s="49">
        <f t="shared" si="21"/>
        <v>2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1</v>
      </c>
      <c r="V57" s="49">
        <f t="shared" si="21"/>
        <v>7</v>
      </c>
      <c r="W57" s="49">
        <f t="shared" si="21"/>
        <v>2</v>
      </c>
      <c r="X57" s="57">
        <f>IFERROR(ROUND(D57/E57,3),0)</f>
        <v>0.69599999999999995</v>
      </c>
      <c r="Y57" s="59">
        <f>IFERROR(ROUND(J57/I57,2),0)</f>
        <v>5.14</v>
      </c>
      <c r="Z57" s="59">
        <f>IFERROR(ROUND(M57/L57,2),0)</f>
        <v>14.5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49ers</v>
      </c>
      <c r="D59" s="50">
        <f>IFERROR(INDEX('Weekly Stats_NEW'!C:C,MATCH($C59,'Weekly Stats_NEW'!$A:$A,0)),"")</f>
        <v>4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403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23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Mike McCarthy</v>
      </c>
      <c r="D61" s="50">
        <f>IFERROR(INDEX('Weekly Stats_NEW'!BS:BS,MATCH(C61,'Weekly Stats_NEW'!AB:AB,0))-INDEX('Weekly Stats_NEW'!BT:BT,MATCH(C61,'Weekly Stats_NEW'!AB:AB,0)),"")</f>
        <v>-25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2</v>
      </c>
      <c r="H64" s="7">
        <f t="shared" si="22"/>
        <v>9</v>
      </c>
      <c r="I64" s="7">
        <f t="shared" si="22"/>
        <v>0</v>
      </c>
      <c r="J64" s="7">
        <f>SUM(J65:J66)</f>
        <v>5</v>
      </c>
      <c r="K64" s="7">
        <f t="shared" si="22"/>
        <v>9</v>
      </c>
      <c r="L64" s="7">
        <f t="shared" si="22"/>
        <v>0</v>
      </c>
      <c r="M64" s="7">
        <f t="shared" si="22"/>
        <v>4</v>
      </c>
      <c r="N64" s="7">
        <f t="shared" si="22"/>
        <v>2</v>
      </c>
      <c r="O64" s="7">
        <f t="shared" si="22"/>
        <v>2</v>
      </c>
      <c r="P64" s="7">
        <f t="shared" si="22"/>
        <v>0</v>
      </c>
      <c r="Q64" s="7">
        <f t="shared" si="22"/>
        <v>0</v>
      </c>
      <c r="R64" s="7">
        <f t="shared" si="22"/>
        <v>1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-5</v>
      </c>
      <c r="X64" s="7">
        <f t="shared" si="22"/>
        <v>-3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28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28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3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-2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2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0</v>
      </c>
      <c r="M66">
        <f>IFERROR(IF(Z57&gt;Z82,2,0),0)</f>
        <v>2</v>
      </c>
      <c r="N66">
        <f>IF(L57&gt;L82,2,0)</f>
        <v>2</v>
      </c>
      <c r="O66">
        <f>IF(P57&gt;P82,2,0)</f>
        <v>2</v>
      </c>
      <c r="P66">
        <f>IF(O57&lt;O82,3,0)</f>
        <v>0</v>
      </c>
      <c r="Q66">
        <f>IFERROR(IF(V57&gt;V82,3,0),0)</f>
        <v>0</v>
      </c>
      <c r="R66">
        <f>IFERROR(IF(W57&gt;W82,1,0),0)</f>
        <v>1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0</v>
      </c>
      <c r="H67">
        <f>IF(J82&gt;J57,6,0)</f>
        <v>0</v>
      </c>
      <c r="I67">
        <f>IF(K82&gt;K57,6,0)</f>
        <v>6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0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0</v>
      </c>
      <c r="X67">
        <f>IF(D84&gt;=D59,0,-2)</f>
        <v>0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2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8</v>
      </c>
      <c r="F69" s="7">
        <f t="shared" si="23"/>
        <v>6</v>
      </c>
      <c r="G69" s="7">
        <f t="shared" si="23"/>
        <v>0</v>
      </c>
      <c r="H69" s="7">
        <f t="shared" si="23"/>
        <v>0</v>
      </c>
      <c r="I69" s="7">
        <f t="shared" si="23"/>
        <v>6</v>
      </c>
      <c r="J69" s="7">
        <f t="shared" si="23"/>
        <v>2</v>
      </c>
      <c r="K69" s="7">
        <f t="shared" si="23"/>
        <v>0</v>
      </c>
      <c r="L69" s="7">
        <f t="shared" si="23"/>
        <v>0</v>
      </c>
      <c r="M69" s="7">
        <f t="shared" si="23"/>
        <v>2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3</v>
      </c>
      <c r="R69" s="7">
        <f t="shared" si="23"/>
        <v>0</v>
      </c>
      <c r="S69" s="7">
        <f t="shared" si="23"/>
        <v>1</v>
      </c>
      <c r="T69" s="7">
        <f t="shared" si="23"/>
        <v>0</v>
      </c>
      <c r="U69" s="7">
        <f t="shared" si="23"/>
        <v>0</v>
      </c>
      <c r="V69" s="7">
        <f t="shared" si="23"/>
        <v>-6</v>
      </c>
      <c r="W69" s="7">
        <f t="shared" si="23"/>
        <v>0</v>
      </c>
      <c r="X69" s="7">
        <f t="shared" si="23"/>
        <v>0</v>
      </c>
      <c r="Y69" s="7">
        <f t="shared" si="23"/>
        <v>-2</v>
      </c>
      <c r="Z69" s="7">
        <f t="shared" si="23"/>
        <v>0</v>
      </c>
      <c r="AA69" s="7">
        <f t="shared" si="23"/>
        <v>0</v>
      </c>
      <c r="AB69" s="7">
        <f>SUM(D69:AA69)</f>
        <v>24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24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10</v>
      </c>
      <c r="B71" s="19" t="str">
        <f>IFERROR(INDEX(data!I:I,MATCH(A71,data!H:H,0)),"")</f>
        <v>Mixon the Kool-Aid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Dak Prescott</v>
      </c>
      <c r="D73">
        <f>IFERROR(INDEX('Weekly Stats_NEW'!C:C,MATCH(INDEX(data!$N:$N,MATCH($C73,data!$M:$M,0)),'Weekly Stats_NEW'!$B:$B,0)),"")</f>
        <v>27</v>
      </c>
      <c r="E73">
        <f>IFERROR(INDEX('Weekly Stats_NEW'!D:D,MATCH(INDEX(data!$N:$N,MATCH($C73,data!$M:$M,0)),'Weekly Stats_NEW'!$B:$B,0)),"")</f>
        <v>39</v>
      </c>
      <c r="F73">
        <f>IFERROR(INDEX('Weekly Stats_NEW'!E:E,MATCH(INDEX(data!$N:$N,MATCH($C73,data!$M:$M,0)),'Weekly Stats_NEW'!$B:$B,0)),"")</f>
        <v>293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2</v>
      </c>
      <c r="I73">
        <f>IFERROR(INDEX('Weekly Stats_NEW'!H:H,MATCH(INDEX(data!$N:$N,MATCH($C73,data!$M:$M,0)),'Weekly Stats_NEW'!$B:$B,0)),"")</f>
        <v>2</v>
      </c>
      <c r="J73">
        <f>IFERROR(INDEX('Weekly Stats_NEW'!I:I,MATCH(INDEX(data!$N:$N,MATCH($C73,data!$M:$M,0)),'Weekly Stats_NEW'!$B:$B,0)),"")</f>
        <v>12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0.69199999999999995</v>
      </c>
      <c r="Y73" s="58">
        <f>IFERROR(ROUND(J73/I73,2),"")</f>
        <v>6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Brock Purdy</v>
      </c>
      <c r="D74">
        <f>IFERROR(INDEX('Weekly Stats_NEW'!C:C,MATCH(INDEX(data!$N:$N,MATCH($C74,data!$M:$M,0)),'Weekly Stats_NEW'!$B:$B,0)),"")</f>
        <v>28</v>
      </c>
      <c r="E74">
        <f>IFERROR(INDEX('Weekly Stats_NEW'!D:D,MATCH(INDEX(data!$N:$N,MATCH($C74,data!$M:$M,0)),'Weekly Stats_NEW'!$B:$B,0)),"")</f>
        <v>36</v>
      </c>
      <c r="F74">
        <f>IFERROR(INDEX('Weekly Stats_NEW'!E:E,MATCH(INDEX(data!$N:$N,MATCH($C74,data!$M:$M,0)),'Weekly Stats_NEW'!$B:$B,0)),"")</f>
        <v>319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2</v>
      </c>
      <c r="J74">
        <f>IFERROR(INDEX('Weekly Stats_NEW'!I:I,MATCH(INDEX(data!$N:$N,MATCH($C74,data!$M:$M,0)),'Weekly Stats_NEW'!$B:$B,0)),"")</f>
        <v>12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1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0.77800000000000002</v>
      </c>
      <c r="Y74" s="58">
        <f t="shared" ref="Y74:Y81" si="26">IFERROR(ROUND(J74/I74,2),"")</f>
        <v>6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Joe Mixon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9</v>
      </c>
      <c r="J75">
        <f>IFERROR(INDEX('Weekly Stats_NEW'!I:I,MATCH(INDEX(data!$N:$N,MATCH($C75,data!$M:$M,0)),'Weekly Stats_NEW'!$B:$B,0)),"")</f>
        <v>25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3</v>
      </c>
      <c r="M75">
        <f>IFERROR(INDEX('Weekly Stats_NEW'!L:L,MATCH(INDEX(data!$N:$N,MATCH($C75,data!$M:$M,0)),'Weekly Stats_NEW'!$B:$B,0)),"")</f>
        <v>25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2.78</v>
      </c>
      <c r="Z75" s="58">
        <f t="shared" si="27"/>
        <v>8.33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Alvin Kamara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20</v>
      </c>
      <c r="J76">
        <f>IFERROR(INDEX('Weekly Stats_NEW'!I:I,MATCH(INDEX(data!$N:$N,MATCH($C76,data!$M:$M,0)),'Weekly Stats_NEW'!$B:$B,0)),"")</f>
        <v>115</v>
      </c>
      <c r="K76">
        <f>IFERROR(INDEX('Weekly Stats_NEW'!J:J,MATCH(INDEX(data!$N:$N,MATCH($C76,data!$M:$M,0)),'Weekly Stats_NEW'!$B:$B,0)),"")</f>
        <v>3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65</v>
      </c>
      <c r="N76">
        <f>IFERROR(INDEX('Weekly Stats_NEW'!M:M,MATCH(INDEX(data!$N:$N,MATCH($C76,data!$M:$M,0)),'Weekly Stats_NEW'!$B:$B,0)),"")</f>
        <v>1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5.75</v>
      </c>
      <c r="Z76" s="58">
        <f t="shared" si="27"/>
        <v>32.5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Rachaad White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10</v>
      </c>
      <c r="J77">
        <f>IFERROR(INDEX('Weekly Stats_NEW'!I:I,MATCH(INDEX(data!$N:$N,MATCH($C77,data!$M:$M,0)),'Weekly Stats_NEW'!$B:$B,0)),"")</f>
        <v>18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5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1.8</v>
      </c>
      <c r="Z77" s="58">
        <f t="shared" si="27"/>
        <v>5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Tyreek Hill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1</v>
      </c>
      <c r="J78">
        <f>IFERROR(INDEX('Weekly Stats_NEW'!I:I,MATCH(INDEX(data!$N:$N,MATCH($C78,data!$M:$M,0)),'Weekly Stats_NEW'!$B:$B,0)),"")</f>
        <v>12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3</v>
      </c>
      <c r="M78">
        <f>IFERROR(INDEX('Weekly Stats_NEW'!L:L,MATCH(INDEX(data!$N:$N,MATCH($C78,data!$M:$M,0)),'Weekly Stats_NEW'!$B:$B,0)),"")</f>
        <v>24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>
        <f t="shared" si="26"/>
        <v>12</v>
      </c>
      <c r="Z78" s="58">
        <f t="shared" si="27"/>
        <v>8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Ja'Marr Chase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4</v>
      </c>
      <c r="M79">
        <f>IFERROR(INDEX('Weekly Stats_NEW'!L:L,MATCH(INDEX(data!$N:$N,MATCH($C79,data!$M:$M,0)),'Weekly Stats_NEW'!$B:$B,0)),"")</f>
        <v>35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8.75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Chris Godwin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7</v>
      </c>
      <c r="M80">
        <f>IFERROR(INDEX('Weekly Stats_NEW'!L:L,MATCH(INDEX(data!$N:$N,MATCH($C80,data!$M:$M,0)),'Weekly Stats_NEW'!$B:$B,0)),"")</f>
        <v>117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16.71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Jake Bates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3</v>
      </c>
      <c r="R81">
        <f>IFERROR(INDEX('Weekly Stats_NEW'!Q:Q,MATCH(INDEX(data!$N:$N,MATCH($C81,data!$M:$M,0)),'Weekly Stats_NEW'!$B:$B,0)),"")</f>
        <v>2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1</v>
      </c>
      <c r="V81">
        <f t="shared" si="24"/>
        <v>10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55</v>
      </c>
      <c r="E82" s="49">
        <f t="shared" ref="E82:W82" si="29">SUM(E73:E81)</f>
        <v>75</v>
      </c>
      <c r="F82" s="49">
        <f t="shared" si="29"/>
        <v>612</v>
      </c>
      <c r="G82" s="49">
        <f t="shared" si="29"/>
        <v>2</v>
      </c>
      <c r="H82" s="49">
        <f t="shared" si="29"/>
        <v>3</v>
      </c>
      <c r="I82" s="49">
        <f t="shared" si="29"/>
        <v>44</v>
      </c>
      <c r="J82" s="49">
        <f t="shared" si="29"/>
        <v>194</v>
      </c>
      <c r="K82" s="49">
        <f t="shared" si="29"/>
        <v>3</v>
      </c>
      <c r="L82" s="49">
        <f t="shared" si="29"/>
        <v>20</v>
      </c>
      <c r="M82" s="49">
        <f t="shared" si="29"/>
        <v>271</v>
      </c>
      <c r="N82" s="49">
        <f t="shared" si="29"/>
        <v>2</v>
      </c>
      <c r="O82" s="49">
        <f t="shared" si="29"/>
        <v>1</v>
      </c>
      <c r="P82" s="49">
        <f t="shared" si="29"/>
        <v>0</v>
      </c>
      <c r="Q82" s="49">
        <f t="shared" si="29"/>
        <v>3</v>
      </c>
      <c r="R82" s="49">
        <f t="shared" si="29"/>
        <v>2</v>
      </c>
      <c r="S82" s="49">
        <f t="shared" si="29"/>
        <v>0</v>
      </c>
      <c r="T82" s="49">
        <f t="shared" si="29"/>
        <v>0</v>
      </c>
      <c r="U82" s="49">
        <f t="shared" si="29"/>
        <v>1</v>
      </c>
      <c r="V82" s="49">
        <f t="shared" si="29"/>
        <v>10</v>
      </c>
      <c r="W82" s="49">
        <f t="shared" si="29"/>
        <v>1</v>
      </c>
      <c r="X82" s="57">
        <f>IFERROR(ROUND(D82/E82,3),0)</f>
        <v>0.73299999999999998</v>
      </c>
      <c r="Y82" s="59">
        <f>IFERROR(ROUND(J82/I82,2),0)</f>
        <v>4.41</v>
      </c>
      <c r="Z82" s="59">
        <f>IFERROR(ROUND(M82/L82,2),0)</f>
        <v>13.55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Ravens</v>
      </c>
      <c r="D84" s="50">
        <f>IFERROR(INDEX('Weekly Stats_NEW'!C:C,MATCH($C84,'Weekly Stats_NEW'!$A:$A,0)),"")</f>
        <v>5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260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26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Andy Reid</v>
      </c>
      <c r="D86" s="50">
        <f>IFERROR(INDEX('Weekly Stats_NEW'!BS:BS,MATCH(C86,'Weekly Stats_NEW'!AB:AB,0))-INDEX('Weekly Stats_NEW'!BT:BT,MATCH(C86,'Weekly Stats_NEW'!AB:AB,0)),"")</f>
        <v>1</v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Justin Herbert</v>
      </c>
      <c r="D4">
        <f>IFERROR(INDEX('Weekly Stats_NEW'!C:C,MATCH(INDEX(data!$N:$N,MATCH($C4,data!$M:$M,0)),'Weekly Stats_NEW'!$B:$B,0)),"")</f>
        <v>14</v>
      </c>
      <c r="E4">
        <f>IFERROR(INDEX('Weekly Stats_NEW'!D:D,MATCH(INDEX(data!$N:$N,MATCH($C4,data!$M:$M,0)),'Weekly Stats_NEW'!$B:$B,0)),"")</f>
        <v>20</v>
      </c>
      <c r="F4">
        <f>IFERROR(INDEX('Weekly Stats_NEW'!E:E,MATCH(INDEX(data!$N:$N,MATCH($C4,data!$M:$M,0)),'Weekly Stats_NEW'!$B:$B,0)),"")</f>
        <v>130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6</v>
      </c>
      <c r="J4">
        <f>IFERROR(INDEX('Weekly Stats_NEW'!I:I,MATCH(INDEX(data!$N:$N,MATCH($C4,data!$M:$M,0)),'Weekly Stats_NEW'!$B:$B,0)),"")</f>
        <v>18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</v>
      </c>
      <c r="Y4" s="58">
        <f>IFERROR(ROUND(J4/I4,2),"")</f>
        <v>3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Anthony Richardson</v>
      </c>
      <c r="D5">
        <f>IFERROR(INDEX('Weekly Stats_NEW'!C:C,MATCH(INDEX(data!$N:$N,MATCH($C5,data!$M:$M,0)),'Weekly Stats_NEW'!$B:$B,0)),"")</f>
        <v>17</v>
      </c>
      <c r="E5">
        <f>IFERROR(INDEX('Weekly Stats_NEW'!D:D,MATCH(INDEX(data!$N:$N,MATCH($C5,data!$M:$M,0)),'Weekly Stats_NEW'!$B:$B,0)),"")</f>
        <v>34</v>
      </c>
      <c r="F5">
        <f>IFERROR(INDEX('Weekly Stats_NEW'!E:E,MATCH(INDEX(data!$N:$N,MATCH($C5,data!$M:$M,0)),'Weekly Stats_NEW'!$B:$B,0)),"")</f>
        <v>204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3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37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</v>
      </c>
      <c r="Y5" s="58">
        <f t="shared" ref="Y5:Y12" si="2">IFERROR(ROUND(J5/I5,2),"")</f>
        <v>9.25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Rhamondre Stevenson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21</v>
      </c>
      <c r="J6">
        <f>IFERROR(INDEX('Weekly Stats_NEW'!I:I,MATCH(INDEX(data!$N:$N,MATCH($C6,data!$M:$M,0)),'Weekly Stats_NEW'!$B:$B,0)),"")</f>
        <v>81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9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3.86</v>
      </c>
      <c r="Z6" s="58">
        <f t="shared" si="3"/>
        <v>4.5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James Conner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21</v>
      </c>
      <c r="J7">
        <f>IFERROR(INDEX('Weekly Stats_NEW'!I:I,MATCH(INDEX(data!$N:$N,MATCH($C7,data!$M:$M,0)),'Weekly Stats_NEW'!$B:$B,0)),"")</f>
        <v>122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5.81</v>
      </c>
      <c r="Z7" s="58">
        <f t="shared" si="3"/>
        <v>2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David Montgomery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11</v>
      </c>
      <c r="J8">
        <f>IFERROR(INDEX('Weekly Stats_NEW'!I:I,MATCH(INDEX(data!$N:$N,MATCH($C8,data!$M:$M,0)),'Weekly Stats_NEW'!$B:$B,0)),"")</f>
        <v>35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4</v>
      </c>
      <c r="M8">
        <f>IFERROR(INDEX('Weekly Stats_NEW'!L:L,MATCH(INDEX(data!$N:$N,MATCH($C8,data!$M:$M,0)),'Weekly Stats_NEW'!$B:$B,0)),"")</f>
        <v>35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3.18</v>
      </c>
      <c r="Z8" s="58">
        <f t="shared" si="3"/>
        <v>8.75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Brandon Aiyuk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43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10.75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DeAndre Hopkins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</v>
      </c>
      <c r="M10">
        <f>IFERROR(INDEX('Weekly Stats_NEW'!L:L,MATCH(INDEX(data!$N:$N,MATCH($C10,data!$M:$M,0)),'Weekly Stats_NEW'!$B:$B,0)),"")</f>
        <v>9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9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Zay Flowers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7</v>
      </c>
      <c r="M11">
        <f>IFERROR(INDEX('Weekly Stats_NEW'!L:L,MATCH(INDEX(data!$N:$N,MATCH($C11,data!$M:$M,0)),'Weekly Stats_NEW'!$B:$B,0)),"")</f>
        <v>91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13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Harrison Butker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2</v>
      </c>
      <c r="V12">
        <f t="shared" si="0"/>
        <v>8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31</v>
      </c>
      <c r="E13" s="49">
        <f t="shared" ref="E13:W13" si="5">SUM(E4:E12)</f>
        <v>54</v>
      </c>
      <c r="F13" s="49">
        <f t="shared" si="5"/>
        <v>334</v>
      </c>
      <c r="G13" s="49">
        <f t="shared" si="5"/>
        <v>3</v>
      </c>
      <c r="H13" s="49">
        <f t="shared" si="5"/>
        <v>4</v>
      </c>
      <c r="I13" s="49">
        <f t="shared" si="5"/>
        <v>63</v>
      </c>
      <c r="J13" s="49">
        <f t="shared" si="5"/>
        <v>293</v>
      </c>
      <c r="K13" s="49">
        <f t="shared" si="5"/>
        <v>3</v>
      </c>
      <c r="L13" s="49">
        <f t="shared" si="5"/>
        <v>19</v>
      </c>
      <c r="M13" s="49">
        <f t="shared" si="5"/>
        <v>189</v>
      </c>
      <c r="N13" s="49">
        <f t="shared" si="5"/>
        <v>1</v>
      </c>
      <c r="O13" s="49">
        <f t="shared" si="5"/>
        <v>1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0</v>
      </c>
      <c r="T13" s="49">
        <f t="shared" si="5"/>
        <v>1</v>
      </c>
      <c r="U13" s="49">
        <f t="shared" si="5"/>
        <v>2</v>
      </c>
      <c r="V13" s="49">
        <f t="shared" si="5"/>
        <v>8</v>
      </c>
      <c r="W13" s="49">
        <f t="shared" si="5"/>
        <v>1</v>
      </c>
      <c r="X13" s="57">
        <f>IFERROR(ROUND(D13/E13,3),0)</f>
        <v>0.57399999999999995</v>
      </c>
      <c r="Y13" s="59">
        <f>IFERROR(ROUND(J13/I13,2),0)</f>
        <v>4.6500000000000004</v>
      </c>
      <c r="Z13" s="59">
        <f>IFERROR(ROUND(M13/L13,2),0)</f>
        <v>9.9499999999999993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Steelers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295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John Harbaugh</v>
      </c>
      <c r="D17" s="50">
        <f>IFERROR(INDEX('Weekly Stats_NEW'!BS:BS,MATCH(C17,'Weekly Stats_NEW'!AB:AB,0))-INDEX('Weekly Stats_NEW'!BT:BT,MATCH(C17,'Weekly Stats_NEW'!AB:AB,0)),"")</f>
        <v>-3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3</v>
      </c>
      <c r="I20" s="7">
        <f t="shared" si="6"/>
        <v>6</v>
      </c>
      <c r="J20" s="7">
        <f>SUM(J21:J22)</f>
        <v>2</v>
      </c>
      <c r="K20" s="7">
        <f t="shared" ref="K20:Y20" si="7">SUM(K21:K22)</f>
        <v>0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3</v>
      </c>
      <c r="V20" s="7">
        <f t="shared" si="7"/>
        <v>-2</v>
      </c>
      <c r="W20" s="7">
        <f t="shared" si="7"/>
        <v>-5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22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0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0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3</v>
      </c>
      <c r="B27" s="19" t="str">
        <f>IFERROR(INDEX(data!I:I,MATCH(A27,data!H:H,0)),"")</f>
        <v>LaPorta Potties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Patrick Mahomes</v>
      </c>
      <c r="D29">
        <f>IFERROR(INDEX('Weekly Stats_NEW'!C:C,MATCH(INDEX(data!$N:$N,MATCH($C29,data!$M:$M,0)),'Weekly Stats_NEW'!$B:$B,0)),"")</f>
        <v>18</v>
      </c>
      <c r="E29">
        <f>IFERROR(INDEX('Weekly Stats_NEW'!D:D,MATCH(INDEX(data!$N:$N,MATCH($C29,data!$M:$M,0)),'Weekly Stats_NEW'!$B:$B,0)),"")</f>
        <v>25</v>
      </c>
      <c r="F29">
        <f>IFERROR(INDEX('Weekly Stats_NEW'!E:E,MATCH(INDEX(data!$N:$N,MATCH($C29,data!$M:$M,0)),'Weekly Stats_NEW'!$B:$B,0)),"")</f>
        <v>151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29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0.72</v>
      </c>
      <c r="Y29" s="58">
        <f>IFERROR(ROUND(J29/I29,2),"")</f>
        <v>7.25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Caleb Williams</v>
      </c>
      <c r="D30">
        <f>IFERROR(INDEX('Weekly Stats_NEW'!C:C,MATCH(INDEX(data!$N:$N,MATCH($C30,data!$M:$M,0)),'Weekly Stats_NEW'!$B:$B,0)),"")</f>
        <v>23</v>
      </c>
      <c r="E30">
        <f>IFERROR(INDEX('Weekly Stats_NEW'!D:D,MATCH(INDEX(data!$N:$N,MATCH($C30,data!$M:$M,0)),'Weekly Stats_NEW'!$B:$B,0)),"")</f>
        <v>37</v>
      </c>
      <c r="F30">
        <f>IFERROR(INDEX('Weekly Stats_NEW'!E:E,MATCH(INDEX(data!$N:$N,MATCH($C30,data!$M:$M,0)),'Weekly Stats_NEW'!$B:$B,0)),"")</f>
        <v>174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2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44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0.622</v>
      </c>
      <c r="Y30" s="58">
        <f t="shared" ref="Y30:Y37" si="12">IFERROR(ROUND(J30/I30,2),"")</f>
        <v>8.8000000000000007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Breece Hall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14</v>
      </c>
      <c r="J31">
        <f>IFERROR(INDEX('Weekly Stats_NEW'!I:I,MATCH(INDEX(data!$N:$N,MATCH($C31,data!$M:$M,0)),'Weekly Stats_NEW'!$B:$B,0)),"")</f>
        <v>62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7</v>
      </c>
      <c r="M31">
        <f>IFERROR(INDEX('Weekly Stats_NEW'!L:L,MATCH(INDEX(data!$N:$N,MATCH($C31,data!$M:$M,0)),'Weekly Stats_NEW'!$B:$B,0)),"")</f>
        <v>52</v>
      </c>
      <c r="N31">
        <f>IFERROR(INDEX('Weekly Stats_NEW'!M:M,MATCH(INDEX(data!$N:$N,MATCH($C31,data!$M:$M,0)),'Weekly Stats_NEW'!$B:$B,0)),"")</f>
        <v>1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4.43</v>
      </c>
      <c r="Z31" s="58">
        <f t="shared" si="13"/>
        <v>7.43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J.K. Dobbins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17</v>
      </c>
      <c r="J32">
        <f>IFERROR(INDEX('Weekly Stats_NEW'!I:I,MATCH(INDEX(data!$N:$N,MATCH($C32,data!$M:$M,0)),'Weekly Stats_NEW'!$B:$B,0)),"")</f>
        <v>131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7.71</v>
      </c>
      <c r="Z32" s="58">
        <f t="shared" si="13"/>
        <v>0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Javonte Williams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11</v>
      </c>
      <c r="J33">
        <f>IFERROR(INDEX('Weekly Stats_NEW'!I:I,MATCH(INDEX(data!$N:$N,MATCH($C33,data!$M:$M,0)),'Weekly Stats_NEW'!$B:$B,0)),"")</f>
        <v>17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5</v>
      </c>
      <c r="M33">
        <f>IFERROR(INDEX('Weekly Stats_NEW'!L:L,MATCH(INDEX(data!$N:$N,MATCH($C33,data!$M:$M,0)),'Weekly Stats_NEW'!$B:$B,0)),"")</f>
        <v>48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1.55</v>
      </c>
      <c r="Z33" s="58">
        <f t="shared" si="13"/>
        <v>9.6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Cooper Kupp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37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9.25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Jayden Reed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2</v>
      </c>
      <c r="J35">
        <f>IFERROR(INDEX('Weekly Stats_NEW'!I:I,MATCH(INDEX(data!$N:$N,MATCH($C35,data!$M:$M,0)),'Weekly Stats_NEW'!$B:$B,0)),"")</f>
        <v>37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2</v>
      </c>
      <c r="M35">
        <f>IFERROR(INDEX('Weekly Stats_NEW'!L:L,MATCH(INDEX(data!$N:$N,MATCH($C35,data!$M:$M,0)),'Weekly Stats_NEW'!$B:$B,0)),"")</f>
        <v>9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18.5</v>
      </c>
      <c r="Z35" s="58">
        <f t="shared" si="13"/>
        <v>4.5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Jameson Williams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15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79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15</v>
      </c>
      <c r="Z36" s="58">
        <f t="shared" si="13"/>
        <v>15.8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Jake Moody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5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41</v>
      </c>
      <c r="E38" s="49">
        <f t="shared" ref="E38:W38" si="15">SUM(E29:E37)</f>
        <v>62</v>
      </c>
      <c r="F38" s="49">
        <f t="shared" si="15"/>
        <v>325</v>
      </c>
      <c r="G38" s="49">
        <f t="shared" si="15"/>
        <v>2</v>
      </c>
      <c r="H38" s="49">
        <f t="shared" si="15"/>
        <v>4</v>
      </c>
      <c r="I38" s="49">
        <f t="shared" si="15"/>
        <v>54</v>
      </c>
      <c r="J38" s="49">
        <f t="shared" si="15"/>
        <v>335</v>
      </c>
      <c r="K38" s="49">
        <f t="shared" si="15"/>
        <v>1</v>
      </c>
      <c r="L38" s="49">
        <f t="shared" si="15"/>
        <v>24</v>
      </c>
      <c r="M38" s="49">
        <f t="shared" si="15"/>
        <v>225</v>
      </c>
      <c r="N38" s="49">
        <f t="shared" si="15"/>
        <v>1</v>
      </c>
      <c r="O38" s="49">
        <f t="shared" si="15"/>
        <v>0</v>
      </c>
      <c r="P38" s="49">
        <f t="shared" si="15"/>
        <v>0</v>
      </c>
      <c r="Q38" s="49">
        <f t="shared" si="15"/>
        <v>1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2</v>
      </c>
      <c r="V38" s="49">
        <f t="shared" si="15"/>
        <v>5</v>
      </c>
      <c r="W38" s="49">
        <f t="shared" si="15"/>
        <v>0</v>
      </c>
      <c r="X38" s="57">
        <f>IFERROR(ROUND(D38/E38,3),0)</f>
        <v>0.66100000000000003</v>
      </c>
      <c r="Y38" s="59">
        <f>IFERROR(ROUND(J38/I38,2),0)</f>
        <v>6.2</v>
      </c>
      <c r="Z38" s="59">
        <f>IFERROR(ROUND(M38/L38,2),0)</f>
        <v>9.3800000000000008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Texans</v>
      </c>
      <c r="D40" s="50">
        <f>IFERROR(INDEX('Weekly Stats_NEW'!C:C,MATCH($C40,'Weekly Stats_NEW'!$A:$A,0)),"")</f>
        <v>7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205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Doug Pederson</v>
      </c>
      <c r="D42" s="50">
        <f>IFERROR(INDEX('Weekly Stats_NEW'!BS:BS,MATCH(C42,'Weekly Stats_NEW'!AB:AB,0))-INDEX('Weekly Stats_NEW'!BT:BT,MATCH(C42,'Weekly Stats_NEW'!AB:AB,0)),"")</f>
        <v>-5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6</v>
      </c>
      <c r="B46" s="19" t="str">
        <f>IFERROR(INDEX(data!I:I,MATCH(A46,data!H:H,0)),"")</f>
        <v>Nacua Matata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Justin Herbert</v>
      </c>
      <c r="D48">
        <f>IFERROR(INDEX('Weekly Stats_NEW'!C:C,MATCH(INDEX(data!$N:$N,MATCH($C48,data!$M:$M,0)),'Weekly Stats_NEW'!$B:$B,0)),"")</f>
        <v>14</v>
      </c>
      <c r="E48">
        <f>IFERROR(INDEX('Weekly Stats_NEW'!D:D,MATCH(INDEX(data!$N:$N,MATCH($C48,data!$M:$M,0)),'Weekly Stats_NEW'!$B:$B,0)),"")</f>
        <v>20</v>
      </c>
      <c r="F48">
        <f>IFERROR(INDEX('Weekly Stats_NEW'!E:E,MATCH(INDEX(data!$N:$N,MATCH($C48,data!$M:$M,0)),'Weekly Stats_NEW'!$B:$B,0)),"")</f>
        <v>130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6</v>
      </c>
      <c r="J48">
        <f>IFERROR(INDEX('Weekly Stats_NEW'!I:I,MATCH(INDEX(data!$N:$N,MATCH($C48,data!$M:$M,0)),'Weekly Stats_NEW'!$B:$B,0)),"")</f>
        <v>18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</v>
      </c>
      <c r="Y48" s="58">
        <f>IFERROR(ROUND(J48/I48,2),"")</f>
        <v>3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Anthony Richardson</v>
      </c>
      <c r="D49">
        <f>IFERROR(INDEX('Weekly Stats_NEW'!C:C,MATCH(INDEX(data!$N:$N,MATCH($C49,data!$M:$M,0)),'Weekly Stats_NEW'!$B:$B,0)),"")</f>
        <v>17</v>
      </c>
      <c r="E49">
        <f>IFERROR(INDEX('Weekly Stats_NEW'!D:D,MATCH(INDEX(data!$N:$N,MATCH($C49,data!$M:$M,0)),'Weekly Stats_NEW'!$B:$B,0)),"")</f>
        <v>34</v>
      </c>
      <c r="F49">
        <f>IFERROR(INDEX('Weekly Stats_NEW'!E:E,MATCH(INDEX(data!$N:$N,MATCH($C49,data!$M:$M,0)),'Weekly Stats_NEW'!$B:$B,0)),"")</f>
        <v>204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3</v>
      </c>
      <c r="I49">
        <f>IFERROR(INDEX('Weekly Stats_NEW'!H:H,MATCH(INDEX(data!$N:$N,MATCH($C49,data!$M:$M,0)),'Weekly Stats_NEW'!$B:$B,0)),"")</f>
        <v>4</v>
      </c>
      <c r="J49">
        <f>IFERROR(INDEX('Weekly Stats_NEW'!I:I,MATCH(INDEX(data!$N:$N,MATCH($C49,data!$M:$M,0)),'Weekly Stats_NEW'!$B:$B,0)),"")</f>
        <v>37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</v>
      </c>
      <c r="Y49" s="58">
        <f t="shared" ref="Y49:Y56" si="18">IFERROR(ROUND(J49/I49,2),"")</f>
        <v>9.25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Rhamondre Stevenson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21</v>
      </c>
      <c r="J50">
        <f>IFERROR(INDEX('Weekly Stats_NEW'!I:I,MATCH(INDEX(data!$N:$N,MATCH($C50,data!$M:$M,0)),'Weekly Stats_NEW'!$B:$B,0)),"")</f>
        <v>81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9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3.86</v>
      </c>
      <c r="Z50" s="58">
        <f t="shared" si="19"/>
        <v>4.5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James Conner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21</v>
      </c>
      <c r="J51">
        <f>IFERROR(INDEX('Weekly Stats_NEW'!I:I,MATCH(INDEX(data!$N:$N,MATCH($C51,data!$M:$M,0)),'Weekly Stats_NEW'!$B:$B,0)),"")</f>
        <v>122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2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5.81</v>
      </c>
      <c r="Z51" s="58">
        <f t="shared" si="19"/>
        <v>2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David Montgomery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11</v>
      </c>
      <c r="J52">
        <f>IFERROR(INDEX('Weekly Stats_NEW'!I:I,MATCH(INDEX(data!$N:$N,MATCH($C52,data!$M:$M,0)),'Weekly Stats_NEW'!$B:$B,0)),"")</f>
        <v>35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4</v>
      </c>
      <c r="M52">
        <f>IFERROR(INDEX('Weekly Stats_NEW'!L:L,MATCH(INDEX(data!$N:$N,MATCH($C52,data!$M:$M,0)),'Weekly Stats_NEW'!$B:$B,0)),"")</f>
        <v>35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3.18</v>
      </c>
      <c r="Z52" s="58">
        <f t="shared" si="19"/>
        <v>8.75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Brandon Aiyuk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43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10.75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DeAndre Hopkins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1</v>
      </c>
      <c r="M54">
        <f>IFERROR(INDEX('Weekly Stats_NEW'!L:L,MATCH(INDEX(data!$N:$N,MATCH($C54,data!$M:$M,0)),'Weekly Stats_NEW'!$B:$B,0)),"")</f>
        <v>9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9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Zay Flowers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7</v>
      </c>
      <c r="M55">
        <f>IFERROR(INDEX('Weekly Stats_NEW'!L:L,MATCH(INDEX(data!$N:$N,MATCH($C55,data!$M:$M,0)),'Weekly Stats_NEW'!$B:$B,0)),"")</f>
        <v>91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13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Harrison Butker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2</v>
      </c>
      <c r="V56">
        <f t="shared" si="16"/>
        <v>8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31</v>
      </c>
      <c r="E57" s="49">
        <f t="shared" ref="E57:W57" si="21">SUM(E48:E56)</f>
        <v>54</v>
      </c>
      <c r="F57" s="49">
        <f t="shared" si="21"/>
        <v>334</v>
      </c>
      <c r="G57" s="49">
        <f t="shared" si="21"/>
        <v>3</v>
      </c>
      <c r="H57" s="49">
        <f t="shared" si="21"/>
        <v>4</v>
      </c>
      <c r="I57" s="49">
        <f t="shared" si="21"/>
        <v>63</v>
      </c>
      <c r="J57" s="49">
        <f t="shared" si="21"/>
        <v>293</v>
      </c>
      <c r="K57" s="49">
        <f t="shared" si="21"/>
        <v>3</v>
      </c>
      <c r="L57" s="49">
        <f t="shared" si="21"/>
        <v>19</v>
      </c>
      <c r="M57" s="49">
        <f t="shared" si="21"/>
        <v>189</v>
      </c>
      <c r="N57" s="49">
        <f t="shared" si="21"/>
        <v>1</v>
      </c>
      <c r="O57" s="49">
        <f t="shared" si="21"/>
        <v>1</v>
      </c>
      <c r="P57" s="49">
        <f t="shared" si="21"/>
        <v>0</v>
      </c>
      <c r="Q57" s="49">
        <f t="shared" si="21"/>
        <v>2</v>
      </c>
      <c r="R57" s="49">
        <f t="shared" si="21"/>
        <v>0</v>
      </c>
      <c r="S57" s="49">
        <f t="shared" si="21"/>
        <v>0</v>
      </c>
      <c r="T57" s="49">
        <f t="shared" si="21"/>
        <v>1</v>
      </c>
      <c r="U57" s="49">
        <f t="shared" si="21"/>
        <v>2</v>
      </c>
      <c r="V57" s="49">
        <f t="shared" si="21"/>
        <v>8</v>
      </c>
      <c r="W57" s="49">
        <f t="shared" si="21"/>
        <v>1</v>
      </c>
      <c r="X57" s="57">
        <f>IFERROR(ROUND(D57/E57,3),0)</f>
        <v>0.57399999999999995</v>
      </c>
      <c r="Y57" s="59">
        <f>IFERROR(ROUND(J57/I57,2),0)</f>
        <v>4.6500000000000004</v>
      </c>
      <c r="Z57" s="59">
        <f>IFERROR(ROUND(M57/L57,2),0)</f>
        <v>9.9499999999999993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Steelers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2</v>
      </c>
      <c r="G59" s="50">
        <f>IFERROR(INDEX('Weekly Stats_NEW'!F:F,MATCH($C59,'Weekly Stats_NEW'!$A:$A,0)),"")</f>
        <v>295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6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John Harbaugh</v>
      </c>
      <c r="D61" s="50">
        <f>IFERROR(INDEX('Weekly Stats_NEW'!BS:BS,MATCH(C61,'Weekly Stats_NEW'!AB:AB,0))-INDEX('Weekly Stats_NEW'!BT:BT,MATCH(C61,'Weekly Stats_NEW'!AB:AB,0)),"")</f>
        <v>-3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0</v>
      </c>
      <c r="H64" s="7">
        <f t="shared" si="22"/>
        <v>3</v>
      </c>
      <c r="I64" s="7">
        <f t="shared" si="22"/>
        <v>6</v>
      </c>
      <c r="J64" s="7">
        <f>SUM(J65:J66)</f>
        <v>2</v>
      </c>
      <c r="K64" s="7">
        <f t="shared" si="22"/>
        <v>6</v>
      </c>
      <c r="L64" s="7">
        <f t="shared" si="22"/>
        <v>0</v>
      </c>
      <c r="M64" s="7">
        <f t="shared" si="22"/>
        <v>2</v>
      </c>
      <c r="N64" s="7">
        <f t="shared" si="22"/>
        <v>2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1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34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34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6</v>
      </c>
      <c r="G66">
        <f>IF(H57&lt;H82,2,0)</f>
        <v>0</v>
      </c>
      <c r="H66">
        <f>IF(J57&gt;J82,6,0)</f>
        <v>0</v>
      </c>
      <c r="I66">
        <f>IF(K57&gt;K82,6,0)</f>
        <v>6</v>
      </c>
      <c r="J66">
        <f>IFERROR(IF(Y57&gt;Y82,3,0),0)</f>
        <v>0</v>
      </c>
      <c r="K66">
        <f>IF(M57&gt;M82,6,0)</f>
        <v>6</v>
      </c>
      <c r="L66">
        <f>IF(N57&gt;N82,6,0)</f>
        <v>0</v>
      </c>
      <c r="M66">
        <f>IFERROR(IF(Z57&gt;Z82,2,0),0)</f>
        <v>2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1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0</v>
      </c>
      <c r="G67">
        <f>IF(H82&lt;H57,2,0)</f>
        <v>2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3</v>
      </c>
      <c r="Q67">
        <f>IFERROR(IF(V82&gt;V57,3,0),0)</f>
        <v>3</v>
      </c>
      <c r="R67">
        <f>IFERROR(IF(W82&gt;W57,1,0),0)</f>
        <v>0</v>
      </c>
      <c r="S67">
        <f>IF(R82&gt;R57,1,0)</f>
        <v>0</v>
      </c>
      <c r="T67">
        <f>IF(S82&gt;S57,2,0)</f>
        <v>2</v>
      </c>
      <c r="U67">
        <f>IF(T82&gt;T57,3,0)</f>
        <v>3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2</v>
      </c>
      <c r="R68" s="10" t="s">
        <v>28</v>
      </c>
      <c r="S68" s="10" t="s">
        <v>28</v>
      </c>
      <c r="T68" s="10" t="s">
        <v>28</v>
      </c>
      <c r="U68">
        <f>IF(T82&gt;=2,2,0)</f>
        <v>2</v>
      </c>
      <c r="V68">
        <f>IF(I59&lt;=14,-2,0)</f>
        <v>-2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2</v>
      </c>
      <c r="H69" s="7">
        <f t="shared" si="23"/>
        <v>9</v>
      </c>
      <c r="I69" s="7">
        <f t="shared" si="23"/>
        <v>0</v>
      </c>
      <c r="J69" s="7">
        <f t="shared" si="23"/>
        <v>5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3</v>
      </c>
      <c r="Q69" s="7">
        <f t="shared" si="23"/>
        <v>5</v>
      </c>
      <c r="R69" s="7">
        <f t="shared" si="23"/>
        <v>0</v>
      </c>
      <c r="S69" s="7">
        <f t="shared" si="23"/>
        <v>0</v>
      </c>
      <c r="T69" s="7">
        <f t="shared" si="23"/>
        <v>2</v>
      </c>
      <c r="U69" s="7">
        <f t="shared" si="23"/>
        <v>5</v>
      </c>
      <c r="V69" s="7">
        <f t="shared" si="23"/>
        <v>-8</v>
      </c>
      <c r="W69" s="7">
        <f t="shared" si="23"/>
        <v>-3</v>
      </c>
      <c r="X69" s="7">
        <f t="shared" si="23"/>
        <v>-2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20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8</v>
      </c>
      <c r="B71" s="19" t="str">
        <f>IFERROR(INDEX(data!I:I,MATCH(A71,data!H:H,0)),"")</f>
        <v>Ass Interference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Jalen Hurts</v>
      </c>
      <c r="D73">
        <f>IFERROR(INDEX('Weekly Stats_NEW'!C:C,MATCH(INDEX(data!$N:$N,MATCH($C73,data!$M:$M,0)),'Weekly Stats_NEW'!$B:$B,0)),"")</f>
        <v>23</v>
      </c>
      <c r="E73">
        <f>IFERROR(INDEX('Weekly Stats_NEW'!D:D,MATCH(INDEX(data!$N:$N,MATCH($C73,data!$M:$M,0)),'Weekly Stats_NEW'!$B:$B,0)),"")</f>
        <v>30</v>
      </c>
      <c r="F73">
        <f>IFERROR(INDEX('Weekly Stats_NEW'!E:E,MATCH(INDEX(data!$N:$N,MATCH($C73,data!$M:$M,0)),'Weekly Stats_NEW'!$B:$B,0)),"")</f>
        <v>183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13</v>
      </c>
      <c r="J73">
        <f>IFERROR(INDEX('Weekly Stats_NEW'!I:I,MATCH(INDEX(data!$N:$N,MATCH($C73,data!$M:$M,0)),'Weekly Stats_NEW'!$B:$B,0)),"")</f>
        <v>85</v>
      </c>
      <c r="K73">
        <f>IFERROR(INDEX('Weekly Stats_NEW'!J:J,MATCH(INDEX(data!$N:$N,MATCH($C73,data!$M:$M,0)),'Weekly Stats_NEW'!$B:$B,0)),"")</f>
        <v>1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0.76700000000000002</v>
      </c>
      <c r="Y73" s="58">
        <f>IFERROR(ROUND(J73/I73,2),"")</f>
        <v>6.54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Malik Willis</v>
      </c>
      <c r="D74">
        <f>IFERROR(INDEX('Weekly Stats_NEW'!C:C,MATCH(INDEX(data!$N:$N,MATCH($C74,data!$M:$M,0)),'Weekly Stats_NEW'!$B:$B,0)),"")</f>
        <v>12</v>
      </c>
      <c r="E74">
        <f>IFERROR(INDEX('Weekly Stats_NEW'!D:D,MATCH(INDEX(data!$N:$N,MATCH($C74,data!$M:$M,0)),'Weekly Stats_NEW'!$B:$B,0)),"")</f>
        <v>14</v>
      </c>
      <c r="F74">
        <f>IFERROR(INDEX('Weekly Stats_NEW'!E:E,MATCH(INDEX(data!$N:$N,MATCH($C74,data!$M:$M,0)),'Weekly Stats_NEW'!$B:$B,0)),"")</f>
        <v>122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6</v>
      </c>
      <c r="J74">
        <f>IFERROR(INDEX('Weekly Stats_NEW'!I:I,MATCH(INDEX(data!$N:$N,MATCH($C74,data!$M:$M,0)),'Weekly Stats_NEW'!$B:$B,0)),"")</f>
        <v>41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0.85699999999999998</v>
      </c>
      <c r="Y74" s="58">
        <f t="shared" ref="Y74:Y81" si="26">IFERROR(ROUND(J74/I74,2),"")</f>
        <v>6.83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Derrick Henry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18</v>
      </c>
      <c r="J75">
        <f>IFERROR(INDEX('Weekly Stats_NEW'!I:I,MATCH(INDEX(data!$N:$N,MATCH($C75,data!$M:$M,0)),'Weekly Stats_NEW'!$B:$B,0)),"")</f>
        <v>84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12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4.67</v>
      </c>
      <c r="Z75" s="58">
        <f t="shared" si="27"/>
        <v>12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Tony Pollard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17</v>
      </c>
      <c r="J76">
        <f>IFERROR(INDEX('Weekly Stats_NEW'!I:I,MATCH(INDEX(data!$N:$N,MATCH($C76,data!$M:$M,0)),'Weekly Stats_NEW'!$B:$B,0)),"")</f>
        <v>62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5</v>
      </c>
      <c r="M76">
        <f>IFERROR(INDEX('Weekly Stats_NEW'!L:L,MATCH(INDEX(data!$N:$N,MATCH($C76,data!$M:$M,0)),'Weekly Stats_NEW'!$B:$B,0)),"")</f>
        <v>40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3.65</v>
      </c>
      <c r="Z76" s="58">
        <f t="shared" si="27"/>
        <v>8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Jaylen Warren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9</v>
      </c>
      <c r="J77">
        <f>IFERROR(INDEX('Weekly Stats_NEW'!I:I,MATCH(INDEX(data!$N:$N,MATCH($C77,data!$M:$M,0)),'Weekly Stats_NEW'!$B:$B,0)),"")</f>
        <v>42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19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4.67</v>
      </c>
      <c r="Z77" s="58">
        <f t="shared" si="27"/>
        <v>9.5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DeVonta Smith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7</v>
      </c>
      <c r="M78">
        <f>IFERROR(INDEX('Weekly Stats_NEW'!L:L,MATCH(INDEX(data!$N:$N,MATCH($C78,data!$M:$M,0)),'Weekly Stats_NEW'!$B:$B,0)),"")</f>
        <v>76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10.86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Travis Kelce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1</v>
      </c>
      <c r="J79">
        <f>IFERROR(INDEX('Weekly Stats_NEW'!I:I,MATCH(INDEX(data!$N:$N,MATCH($C79,data!$M:$M,0)),'Weekly Stats_NEW'!$B:$B,0)),"")</f>
        <v>1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1</v>
      </c>
      <c r="M79">
        <f>IFERROR(INDEX('Weekly Stats_NEW'!L:L,MATCH(INDEX(data!$N:$N,MATCH($C79,data!$M:$M,0)),'Weekly Stats_NEW'!$B:$B,0)),"")</f>
        <v>5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>
        <f t="shared" si="26"/>
        <v>1</v>
      </c>
      <c r="Z79" s="58">
        <f t="shared" si="27"/>
        <v>5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Tank Dell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3</v>
      </c>
      <c r="J80">
        <f>IFERROR(INDEX('Weekly Stats_NEW'!I:I,MATCH(INDEX(data!$N:$N,MATCH($C80,data!$M:$M,0)),'Weekly Stats_NEW'!$B:$B,0)),"")</f>
        <v>16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-3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5.33</v>
      </c>
      <c r="Z80" s="58">
        <f t="shared" si="27"/>
        <v>-3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Ka'imi Fairbairn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4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3</v>
      </c>
      <c r="U81">
        <f>IFERROR(INDEX('Weekly Stats_NEW'!T:T,MATCH(INDEX(data!$N:$N,MATCH($C81,data!$M:$M,0)),'Weekly Stats_NEW'!$B:$B,0)),"")</f>
        <v>1</v>
      </c>
      <c r="V81">
        <f t="shared" si="24"/>
        <v>13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35</v>
      </c>
      <c r="E82" s="49">
        <f t="shared" ref="E82:W82" si="29">SUM(E73:E81)</f>
        <v>44</v>
      </c>
      <c r="F82" s="49">
        <f t="shared" si="29"/>
        <v>305</v>
      </c>
      <c r="G82" s="49">
        <f t="shared" si="29"/>
        <v>2</v>
      </c>
      <c r="H82" s="49">
        <f t="shared" si="29"/>
        <v>1</v>
      </c>
      <c r="I82" s="49">
        <f t="shared" si="29"/>
        <v>67</v>
      </c>
      <c r="J82" s="49">
        <f t="shared" si="29"/>
        <v>331</v>
      </c>
      <c r="K82" s="49">
        <f t="shared" si="29"/>
        <v>2</v>
      </c>
      <c r="L82" s="49">
        <f t="shared" si="29"/>
        <v>17</v>
      </c>
      <c r="M82" s="49">
        <f t="shared" si="29"/>
        <v>149</v>
      </c>
      <c r="N82" s="49">
        <f t="shared" si="29"/>
        <v>1</v>
      </c>
      <c r="O82" s="49">
        <f t="shared" si="29"/>
        <v>0</v>
      </c>
      <c r="P82" s="49">
        <f t="shared" si="29"/>
        <v>0</v>
      </c>
      <c r="Q82" s="49">
        <f t="shared" si="29"/>
        <v>4</v>
      </c>
      <c r="R82" s="49">
        <f t="shared" si="29"/>
        <v>0</v>
      </c>
      <c r="S82" s="49">
        <f t="shared" si="29"/>
        <v>1</v>
      </c>
      <c r="T82" s="49">
        <f t="shared" si="29"/>
        <v>3</v>
      </c>
      <c r="U82" s="49">
        <f t="shared" si="29"/>
        <v>1</v>
      </c>
      <c r="V82" s="49">
        <f t="shared" si="29"/>
        <v>13</v>
      </c>
      <c r="W82" s="49">
        <f t="shared" si="29"/>
        <v>0</v>
      </c>
      <c r="X82" s="57">
        <f>IFERROR(ROUND(D82/E82,3),0)</f>
        <v>0.79500000000000004</v>
      </c>
      <c r="Y82" s="59">
        <f>IFERROR(ROUND(J82/I82,2),0)</f>
        <v>4.9400000000000004</v>
      </c>
      <c r="Z82" s="59">
        <f>IFERROR(ROUND(M82/L82,2),0)</f>
        <v>8.76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Cowboys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432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44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Sean McDermott</v>
      </c>
      <c r="D86" s="50">
        <f>IFERROR(INDEX('Weekly Stats_NEW'!BS:BS,MATCH(C86,'Weekly Stats_NEW'!AB:AB,0))-INDEX('Weekly Stats_NEW'!BT:BT,MATCH(C86,'Weekly Stats_NEW'!AB:AB,0)),"")</f>
        <v>21</v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2001-09-10T22:39:04Z</cp:lastPrinted>
  <dcterms:created xsi:type="dcterms:W3CDTF">1999-09-17T12:37:29Z</dcterms:created>
  <dcterms:modified xsi:type="dcterms:W3CDTF">2024-12-04T04:35:01Z</dcterms:modified>
</cp:coreProperties>
</file>